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9425" windowHeight="7995"/>
  </bookViews>
  <sheets>
    <sheet name="Berechnung" sheetId="4" r:id="rId1"/>
    <sheet name="Anleitung" sheetId="1" r:id="rId2"/>
  </sheets>
  <externalReferences>
    <externalReference r:id="rId3"/>
    <externalReference r:id="rId4"/>
  </externalReferences>
  <definedNames>
    <definedName name="Pegel">[1]Poti!$K$20:$K$35</definedName>
    <definedName name="Poti_Pos.">[2]Poti!$A$3:$A$18</definedName>
  </definedNames>
  <calcPr calcId="125725"/>
</workbook>
</file>

<file path=xl/calcChain.xml><?xml version="1.0" encoding="utf-8"?>
<calcChain xmlns="http://schemas.openxmlformats.org/spreadsheetml/2006/main">
  <c r="AD6" i="4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83"/>
  <c r="AD84"/>
  <c r="AD85"/>
  <c r="AD86"/>
  <c r="AD87"/>
  <c r="AD88"/>
  <c r="AD89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AD107"/>
  <c r="AD108"/>
  <c r="AD109"/>
  <c r="AD110"/>
  <c r="AD111"/>
  <c r="AD112"/>
  <c r="AD113"/>
  <c r="AD114"/>
  <c r="AD115"/>
  <c r="AD116"/>
  <c r="AD117"/>
  <c r="AD118"/>
  <c r="AD119"/>
  <c r="AD120"/>
  <c r="AD121"/>
  <c r="AD122"/>
  <c r="AD123"/>
  <c r="AD124"/>
  <c r="AD125"/>
  <c r="AD126"/>
  <c r="AD127"/>
  <c r="AD128"/>
  <c r="AD129"/>
  <c r="AD130"/>
  <c r="AD131"/>
  <c r="AD132"/>
  <c r="AD133"/>
  <c r="AD5"/>
  <c r="E7"/>
  <c r="E6"/>
  <c r="E10"/>
  <c r="E9" s="1"/>
  <c r="E5"/>
  <c r="E4"/>
  <c r="R5" l="1"/>
  <c r="R7"/>
  <c r="S5"/>
  <c r="R6"/>
  <c r="S7"/>
  <c r="S6"/>
  <c r="E11"/>
  <c r="T6" l="1"/>
  <c r="U6" s="1"/>
  <c r="S8"/>
  <c r="R8"/>
  <c r="T7"/>
  <c r="U7" s="1"/>
  <c r="V7"/>
  <c r="V5"/>
  <c r="T5"/>
  <c r="U5" s="1"/>
  <c r="X5" s="1"/>
  <c r="V6"/>
  <c r="X6" l="1"/>
  <c r="X7"/>
  <c r="W5"/>
  <c r="W6"/>
  <c r="W7"/>
  <c r="S9"/>
  <c r="R9"/>
  <c r="T8"/>
  <c r="U8" s="1"/>
  <c r="X8" s="1"/>
  <c r="V8"/>
  <c r="W8" l="1"/>
  <c r="S10"/>
  <c r="R10"/>
  <c r="V9"/>
  <c r="T9"/>
  <c r="U9" s="1"/>
  <c r="X9" s="1"/>
  <c r="W9" l="1"/>
  <c r="S11"/>
  <c r="R11"/>
  <c r="V10"/>
  <c r="T10"/>
  <c r="U10" s="1"/>
  <c r="X10" s="1"/>
  <c r="W10" l="1"/>
  <c r="T11"/>
  <c r="U11" s="1"/>
  <c r="X11" s="1"/>
  <c r="V11"/>
  <c r="R12"/>
  <c r="S12"/>
  <c r="W11" l="1"/>
  <c r="V12"/>
  <c r="R13"/>
  <c r="S13"/>
  <c r="T12"/>
  <c r="U12" s="1"/>
  <c r="X12" s="1"/>
  <c r="W12" l="1"/>
  <c r="S14"/>
  <c r="R14"/>
  <c r="V13"/>
  <c r="T13"/>
  <c r="U13" s="1"/>
  <c r="X13" s="1"/>
  <c r="W13" l="1"/>
  <c r="V14"/>
  <c r="S15"/>
  <c r="R15"/>
  <c r="T14"/>
  <c r="U14" s="1"/>
  <c r="X14" s="1"/>
  <c r="W14" l="1"/>
  <c r="T15"/>
  <c r="U15" s="1"/>
  <c r="X15" s="1"/>
  <c r="V15"/>
  <c r="S16"/>
  <c r="R16"/>
  <c r="W15" l="1"/>
  <c r="T16"/>
  <c r="U16" s="1"/>
  <c r="X16" s="1"/>
  <c r="R17"/>
  <c r="S17"/>
  <c r="V16"/>
  <c r="W16" l="1"/>
  <c r="V17"/>
  <c r="T17"/>
  <c r="U17" s="1"/>
  <c r="X17" s="1"/>
  <c r="R18"/>
  <c r="S18"/>
  <c r="W17" l="1"/>
  <c r="S19"/>
  <c r="R19"/>
  <c r="T18"/>
  <c r="U18" s="1"/>
  <c r="X18" s="1"/>
  <c r="V18"/>
  <c r="W18" l="1"/>
  <c r="T19"/>
  <c r="U19" s="1"/>
  <c r="X19" s="1"/>
  <c r="V19"/>
  <c r="R20"/>
  <c r="S20"/>
  <c r="T20" l="1"/>
  <c r="U20" s="1"/>
  <c r="W19"/>
  <c r="R21"/>
  <c r="S21"/>
  <c r="V20"/>
  <c r="X20" l="1"/>
  <c r="W20"/>
  <c r="V21"/>
  <c r="T21"/>
  <c r="U21" s="1"/>
  <c r="X21" s="1"/>
  <c r="S22"/>
  <c r="R22"/>
  <c r="W21" l="1"/>
  <c r="T22"/>
  <c r="U22" s="1"/>
  <c r="X22" s="1"/>
  <c r="S23"/>
  <c r="R23"/>
  <c r="V22"/>
  <c r="W22" l="1"/>
  <c r="T23"/>
  <c r="U23" s="1"/>
  <c r="X23" s="1"/>
  <c r="V23"/>
  <c r="R24"/>
  <c r="S24"/>
  <c r="W23" l="1"/>
  <c r="T24"/>
  <c r="U24" s="1"/>
  <c r="X24" s="1"/>
  <c r="R25"/>
  <c r="S25"/>
  <c r="V24"/>
  <c r="W24" l="1"/>
  <c r="R26"/>
  <c r="S26"/>
  <c r="V25"/>
  <c r="T25"/>
  <c r="U25" s="1"/>
  <c r="X25" s="1"/>
  <c r="W25" l="1"/>
  <c r="T26"/>
  <c r="U26" s="1"/>
  <c r="X26" s="1"/>
  <c r="V26"/>
  <c r="S27"/>
  <c r="R27"/>
  <c r="W26" l="1"/>
  <c r="R28"/>
  <c r="S28"/>
  <c r="T27"/>
  <c r="U27" s="1"/>
  <c r="X27" s="1"/>
  <c r="V27"/>
  <c r="W27" l="1"/>
  <c r="T28"/>
  <c r="U28" s="1"/>
  <c r="X28" s="1"/>
  <c r="V28"/>
  <c r="S29"/>
  <c r="R29"/>
  <c r="W28" l="1"/>
  <c r="R30"/>
  <c r="S30"/>
  <c r="V29"/>
  <c r="T29"/>
  <c r="U29" s="1"/>
  <c r="X29" s="1"/>
  <c r="W29" l="1"/>
  <c r="T30"/>
  <c r="U30" s="1"/>
  <c r="X30" s="1"/>
  <c r="V30"/>
  <c r="S31"/>
  <c r="R31"/>
  <c r="W30" l="1"/>
  <c r="S32"/>
  <c r="R32"/>
  <c r="T31"/>
  <c r="U31" s="1"/>
  <c r="X31" s="1"/>
  <c r="V31"/>
  <c r="W31" l="1"/>
  <c r="V32"/>
  <c r="S33"/>
  <c r="R33"/>
  <c r="T32"/>
  <c r="U32" s="1"/>
  <c r="X32" s="1"/>
  <c r="W32" l="1"/>
  <c r="V33"/>
  <c r="T33"/>
  <c r="U33" s="1"/>
  <c r="X33" s="1"/>
  <c r="S34"/>
  <c r="R34"/>
  <c r="W33" l="1"/>
  <c r="V34"/>
  <c r="R35"/>
  <c r="S35"/>
  <c r="T34"/>
  <c r="U34" s="1"/>
  <c r="X34" s="1"/>
  <c r="W34" l="1"/>
  <c r="T35"/>
  <c r="U35" s="1"/>
  <c r="X35" s="1"/>
  <c r="V35"/>
  <c r="S36"/>
  <c r="R36"/>
  <c r="W35" l="1"/>
  <c r="S37"/>
  <c r="R37"/>
  <c r="T36"/>
  <c r="U36" s="1"/>
  <c r="X36" s="1"/>
  <c r="V36"/>
  <c r="W36" l="1"/>
  <c r="V37"/>
  <c r="T37"/>
  <c r="U37" s="1"/>
  <c r="X37" s="1"/>
  <c r="S38"/>
  <c r="R38"/>
  <c r="W37" l="1"/>
  <c r="V38"/>
  <c r="S39"/>
  <c r="R39"/>
  <c r="T38"/>
  <c r="U38" s="1"/>
  <c r="X38" s="1"/>
  <c r="W38" l="1"/>
  <c r="R40"/>
  <c r="S40"/>
  <c r="T39"/>
  <c r="U39" s="1"/>
  <c r="X39" s="1"/>
  <c r="V39"/>
  <c r="W39" l="1"/>
  <c r="V40"/>
  <c r="S41"/>
  <c r="R41"/>
  <c r="T40"/>
  <c r="U40" s="1"/>
  <c r="X40" s="1"/>
  <c r="W40" l="1"/>
  <c r="V41"/>
  <c r="T41"/>
  <c r="U41" s="1"/>
  <c r="X41" s="1"/>
  <c r="R42"/>
  <c r="S42"/>
  <c r="W41" l="1"/>
  <c r="R43"/>
  <c r="S43"/>
  <c r="T42"/>
  <c r="U42" s="1"/>
  <c r="X42" s="1"/>
  <c r="V42"/>
  <c r="W42" l="1"/>
  <c r="T43"/>
  <c r="U43" s="1"/>
  <c r="X43" s="1"/>
  <c r="V43"/>
  <c r="S44"/>
  <c r="R44"/>
  <c r="W43" l="1"/>
  <c r="V44"/>
  <c r="R45"/>
  <c r="S45"/>
  <c r="T44"/>
  <c r="U44" s="1"/>
  <c r="X44" s="1"/>
  <c r="W44" l="1"/>
  <c r="S46"/>
  <c r="R46"/>
  <c r="V45"/>
  <c r="T45"/>
  <c r="U45" s="1"/>
  <c r="X45" s="1"/>
  <c r="W45" l="1"/>
  <c r="V46"/>
  <c r="R47"/>
  <c r="S47"/>
  <c r="T46"/>
  <c r="U46" s="1"/>
  <c r="X46" s="1"/>
  <c r="W46" l="1"/>
  <c r="T47"/>
  <c r="U47" s="1"/>
  <c r="X47" s="1"/>
  <c r="V47"/>
  <c r="S48"/>
  <c r="R48"/>
  <c r="W47" l="1"/>
  <c r="V48"/>
  <c r="R49"/>
  <c r="S49"/>
  <c r="T48"/>
  <c r="U48" s="1"/>
  <c r="X48" s="1"/>
  <c r="W48" l="1"/>
  <c r="S50"/>
  <c r="R50"/>
  <c r="V49"/>
  <c r="T49"/>
  <c r="U49" s="1"/>
  <c r="X49" s="1"/>
  <c r="W49" l="1"/>
  <c r="V50"/>
  <c r="S51"/>
  <c r="R51"/>
  <c r="T50"/>
  <c r="U50" s="1"/>
  <c r="X50" s="1"/>
  <c r="W50" l="1"/>
  <c r="S52"/>
  <c r="R52"/>
  <c r="T51"/>
  <c r="U51" s="1"/>
  <c r="X51" s="1"/>
  <c r="V51"/>
  <c r="W51" l="1"/>
  <c r="V52"/>
  <c r="S53"/>
  <c r="R53"/>
  <c r="T52"/>
  <c r="U52" s="1"/>
  <c r="X52" s="1"/>
  <c r="W52" l="1"/>
  <c r="V53"/>
  <c r="T53"/>
  <c r="U53" s="1"/>
  <c r="X53" s="1"/>
  <c r="S54"/>
  <c r="R54"/>
  <c r="W53" l="1"/>
  <c r="V54"/>
  <c r="S55"/>
  <c r="R55"/>
  <c r="T54"/>
  <c r="U54" s="1"/>
  <c r="X54" s="1"/>
  <c r="W54" l="1"/>
  <c r="T55"/>
  <c r="U55" s="1"/>
  <c r="X55" s="1"/>
  <c r="V55"/>
  <c r="R56"/>
  <c r="S56"/>
  <c r="T56" l="1"/>
  <c r="U56" s="1"/>
  <c r="X56" s="1"/>
  <c r="W55"/>
  <c r="V56"/>
  <c r="S57"/>
  <c r="R57"/>
  <c r="W56" l="1"/>
  <c r="V57"/>
  <c r="T57"/>
  <c r="U57" s="1"/>
  <c r="X57" s="1"/>
  <c r="R58"/>
  <c r="S58"/>
  <c r="W57" l="1"/>
  <c r="R59"/>
  <c r="S59"/>
  <c r="T58"/>
  <c r="U58" s="1"/>
  <c r="X58" s="1"/>
  <c r="V58"/>
  <c r="W58" l="1"/>
  <c r="T59"/>
  <c r="U59" s="1"/>
  <c r="X59" s="1"/>
  <c r="V59"/>
  <c r="R60"/>
  <c r="S60"/>
  <c r="W59" l="1"/>
  <c r="T60"/>
  <c r="U60" s="1"/>
  <c r="X60" s="1"/>
  <c r="V60"/>
  <c r="R61"/>
  <c r="S61"/>
  <c r="W60" l="1"/>
  <c r="V61"/>
  <c r="T61"/>
  <c r="U61" s="1"/>
  <c r="X61" s="1"/>
  <c r="S62"/>
  <c r="R62"/>
  <c r="W61" l="1"/>
  <c r="V62"/>
  <c r="S63"/>
  <c r="R63"/>
  <c r="T62"/>
  <c r="U62" s="1"/>
  <c r="X62" s="1"/>
  <c r="W62" l="1"/>
  <c r="T63"/>
  <c r="U63" s="1"/>
  <c r="X63" s="1"/>
  <c r="V63"/>
  <c r="R64"/>
  <c r="S64"/>
  <c r="W63" l="1"/>
  <c r="T64"/>
  <c r="U64" s="1"/>
  <c r="X64" s="1"/>
  <c r="V64"/>
  <c r="R65"/>
  <c r="S65"/>
  <c r="W64" l="1"/>
  <c r="S66"/>
  <c r="R66"/>
  <c r="V65"/>
  <c r="T65"/>
  <c r="U65" s="1"/>
  <c r="X65" s="1"/>
  <c r="W65" l="1"/>
  <c r="V66"/>
  <c r="S67"/>
  <c r="R67"/>
  <c r="T66"/>
  <c r="U66" s="1"/>
  <c r="X66" s="1"/>
  <c r="W66" l="1"/>
  <c r="R68"/>
  <c r="S68"/>
  <c r="T67"/>
  <c r="U67" s="1"/>
  <c r="X67" s="1"/>
  <c r="V67"/>
  <c r="W67" l="1"/>
  <c r="V68"/>
  <c r="S69"/>
  <c r="R69"/>
  <c r="T68"/>
  <c r="U68" s="1"/>
  <c r="X68" s="1"/>
  <c r="W68" l="1"/>
  <c r="S70"/>
  <c r="R70"/>
  <c r="V69"/>
  <c r="T69"/>
  <c r="U69" s="1"/>
  <c r="X69" s="1"/>
  <c r="W69" l="1"/>
  <c r="T70"/>
  <c r="U70" s="1"/>
  <c r="X70" s="1"/>
  <c r="R71"/>
  <c r="S71"/>
  <c r="V70"/>
  <c r="W70" l="1"/>
  <c r="T71"/>
  <c r="U71" s="1"/>
  <c r="X71" s="1"/>
  <c r="V71"/>
  <c r="R72"/>
  <c r="S72"/>
  <c r="W71" l="1"/>
  <c r="T72"/>
  <c r="U72" s="1"/>
  <c r="X72" s="1"/>
  <c r="V72"/>
  <c r="S73"/>
  <c r="R73"/>
  <c r="W72" l="1"/>
  <c r="V73"/>
  <c r="T73"/>
  <c r="U73" s="1"/>
  <c r="X73" s="1"/>
  <c r="S74"/>
  <c r="R74"/>
  <c r="W73" l="1"/>
  <c r="T74"/>
  <c r="U74" s="1"/>
  <c r="X74" s="1"/>
  <c r="R75"/>
  <c r="S75"/>
  <c r="V74"/>
  <c r="W74" l="1"/>
  <c r="T75"/>
  <c r="U75" s="1"/>
  <c r="X75" s="1"/>
  <c r="V75"/>
  <c r="S76"/>
  <c r="R76"/>
  <c r="W75" l="1"/>
  <c r="V76"/>
  <c r="S77"/>
  <c r="R77"/>
  <c r="T76"/>
  <c r="U76" s="1"/>
  <c r="X76" s="1"/>
  <c r="W76" l="1"/>
  <c r="V77"/>
  <c r="T77"/>
  <c r="U77" s="1"/>
  <c r="X77" s="1"/>
  <c r="S78"/>
  <c r="R78"/>
  <c r="W77" l="1"/>
  <c r="T78"/>
  <c r="U78" s="1"/>
  <c r="X78" s="1"/>
  <c r="R79"/>
  <c r="S79"/>
  <c r="V78"/>
  <c r="W78" l="1"/>
  <c r="T79"/>
  <c r="U79" s="1"/>
  <c r="X79" s="1"/>
  <c r="V79"/>
  <c r="S80"/>
  <c r="R80"/>
  <c r="W79" l="1"/>
  <c r="T80"/>
  <c r="U80" s="1"/>
  <c r="X80" s="1"/>
  <c r="S81"/>
  <c r="R81"/>
  <c r="V80"/>
  <c r="W80" l="1"/>
  <c r="V81"/>
  <c r="T81"/>
  <c r="U81" s="1"/>
  <c r="X81" s="1"/>
  <c r="S82"/>
  <c r="R82"/>
  <c r="W81" l="1"/>
  <c r="V82"/>
  <c r="S83"/>
  <c r="R83"/>
  <c r="T82"/>
  <c r="U82" s="1"/>
  <c r="X82" s="1"/>
  <c r="W82" l="1"/>
  <c r="T83"/>
  <c r="U83" s="1"/>
  <c r="X83" s="1"/>
  <c r="V83"/>
  <c r="S84"/>
  <c r="R84"/>
  <c r="W83" l="1"/>
  <c r="T84"/>
  <c r="U84" s="1"/>
  <c r="X84" s="1"/>
  <c r="R85"/>
  <c r="S85"/>
  <c r="V84"/>
  <c r="W84" l="1"/>
  <c r="V85"/>
  <c r="T85"/>
  <c r="U85" s="1"/>
  <c r="X85" s="1"/>
  <c r="S86"/>
  <c r="R86"/>
  <c r="W85" l="1"/>
  <c r="T86"/>
  <c r="U86" s="1"/>
  <c r="X86" s="1"/>
  <c r="V86"/>
  <c r="R87"/>
  <c r="S87"/>
  <c r="W86" l="1"/>
  <c r="S88"/>
  <c r="R88"/>
  <c r="T87"/>
  <c r="U87" s="1"/>
  <c r="X87" s="1"/>
  <c r="V87"/>
  <c r="W87" l="1"/>
  <c r="R89"/>
  <c r="S89"/>
  <c r="T88"/>
  <c r="U88" s="1"/>
  <c r="X88" s="1"/>
  <c r="V88"/>
  <c r="W88" l="1"/>
  <c r="S90"/>
  <c r="R90"/>
  <c r="V89"/>
  <c r="T89"/>
  <c r="U89" s="1"/>
  <c r="X89" s="1"/>
  <c r="W89" l="1"/>
  <c r="R91"/>
  <c r="S91"/>
  <c r="T90"/>
  <c r="U90" s="1"/>
  <c r="X90" s="1"/>
  <c r="V90"/>
  <c r="W90" l="1"/>
  <c r="T91"/>
  <c r="U91" s="1"/>
  <c r="X91" s="1"/>
  <c r="V91"/>
  <c r="R92"/>
  <c r="S92"/>
  <c r="W91" l="1"/>
  <c r="V92"/>
  <c r="S93"/>
  <c r="R93"/>
  <c r="T92"/>
  <c r="U92" s="1"/>
  <c r="X92" s="1"/>
  <c r="W92" l="1"/>
  <c r="S94"/>
  <c r="R94"/>
  <c r="V93"/>
  <c r="T93"/>
  <c r="U93" s="1"/>
  <c r="X93" s="1"/>
  <c r="W93" l="1"/>
  <c r="S95"/>
  <c r="R95"/>
  <c r="T94"/>
  <c r="U94" s="1"/>
  <c r="X94" s="1"/>
  <c r="V94"/>
  <c r="W94" l="1"/>
  <c r="S96"/>
  <c r="R96"/>
  <c r="T95"/>
  <c r="U95" s="1"/>
  <c r="X95" s="1"/>
  <c r="V95"/>
  <c r="W95" l="1"/>
  <c r="S97"/>
  <c r="R97"/>
  <c r="T96"/>
  <c r="U96" s="1"/>
  <c r="X96" s="1"/>
  <c r="V96"/>
  <c r="W96" l="1"/>
  <c r="V97"/>
  <c r="T97"/>
  <c r="U97" s="1"/>
  <c r="X97" s="1"/>
  <c r="R98"/>
  <c r="S98"/>
  <c r="W97" l="1"/>
  <c r="T98"/>
  <c r="U98" s="1"/>
  <c r="X98" s="1"/>
  <c r="R99"/>
  <c r="S99"/>
  <c r="V98"/>
  <c r="W98" l="1"/>
  <c r="T99"/>
  <c r="U99" s="1"/>
  <c r="X99" s="1"/>
  <c r="V99"/>
  <c r="R100"/>
  <c r="S100"/>
  <c r="W99" l="1"/>
  <c r="V100"/>
  <c r="R101"/>
  <c r="S101"/>
  <c r="T100"/>
  <c r="U100" s="1"/>
  <c r="X100" s="1"/>
  <c r="W100" l="1"/>
  <c r="S102"/>
  <c r="R102"/>
  <c r="V101"/>
  <c r="T101"/>
  <c r="U101" s="1"/>
  <c r="X101" s="1"/>
  <c r="W101" l="1"/>
  <c r="R103"/>
  <c r="S103"/>
  <c r="T102"/>
  <c r="U102" s="1"/>
  <c r="X102" s="1"/>
  <c r="V102"/>
  <c r="W102" l="1"/>
  <c r="T103"/>
  <c r="U103" s="1"/>
  <c r="X103" s="1"/>
  <c r="V103"/>
  <c r="R104"/>
  <c r="S104"/>
  <c r="W103" l="1"/>
  <c r="V104"/>
  <c r="S105"/>
  <c r="R105"/>
  <c r="T104"/>
  <c r="U104" s="1"/>
  <c r="X104" s="1"/>
  <c r="W104" l="1"/>
  <c r="S106"/>
  <c r="R106"/>
  <c r="V105"/>
  <c r="T105"/>
  <c r="U105" s="1"/>
  <c r="X105" s="1"/>
  <c r="W105" l="1"/>
  <c r="R107"/>
  <c r="S107"/>
  <c r="T106"/>
  <c r="U106" s="1"/>
  <c r="X106" s="1"/>
  <c r="V106"/>
  <c r="W106" l="1"/>
  <c r="T107"/>
  <c r="U107" s="1"/>
  <c r="X107" s="1"/>
  <c r="V107"/>
  <c r="S108"/>
  <c r="R108"/>
  <c r="W107" l="1"/>
  <c r="T108"/>
  <c r="U108" s="1"/>
  <c r="X108" s="1"/>
  <c r="S109"/>
  <c r="R109"/>
  <c r="V108"/>
  <c r="W108" l="1"/>
  <c r="V109"/>
  <c r="T109"/>
  <c r="U109" s="1"/>
  <c r="X109" s="1"/>
  <c r="S110"/>
  <c r="R110"/>
  <c r="W109" l="1"/>
  <c r="T110"/>
  <c r="U110" s="1"/>
  <c r="X110" s="1"/>
  <c r="S111"/>
  <c r="R111"/>
  <c r="V110"/>
  <c r="W110" l="1"/>
  <c r="S112"/>
  <c r="R112"/>
  <c r="T111"/>
  <c r="U111" s="1"/>
  <c r="X111" s="1"/>
  <c r="V111"/>
  <c r="W111" l="1"/>
  <c r="S113"/>
  <c r="R113"/>
  <c r="T112"/>
  <c r="U112" s="1"/>
  <c r="X112" s="1"/>
  <c r="V112"/>
  <c r="W112" l="1"/>
  <c r="V113"/>
  <c r="T113"/>
  <c r="U113" s="1"/>
  <c r="X113" s="1"/>
  <c r="S114"/>
  <c r="R114"/>
  <c r="W113" l="1"/>
  <c r="S115"/>
  <c r="R115"/>
  <c r="V114"/>
  <c r="T114"/>
  <c r="U114" s="1"/>
  <c r="X114" s="1"/>
  <c r="W114" l="1"/>
  <c r="T115"/>
  <c r="U115" s="1"/>
  <c r="X115" s="1"/>
  <c r="V115"/>
  <c r="S116"/>
  <c r="R116"/>
  <c r="W115" l="1"/>
  <c r="T116"/>
  <c r="U116" s="1"/>
  <c r="X116" s="1"/>
  <c r="R117"/>
  <c r="S117"/>
  <c r="V116"/>
  <c r="W116" l="1"/>
  <c r="V117"/>
  <c r="T117"/>
  <c r="U117" s="1"/>
  <c r="X117" s="1"/>
  <c r="S118"/>
  <c r="R118"/>
  <c r="W117" l="1"/>
  <c r="V118"/>
  <c r="R119"/>
  <c r="S119"/>
  <c r="T118"/>
  <c r="U118" s="1"/>
  <c r="X118" s="1"/>
  <c r="W118" l="1"/>
  <c r="S120"/>
  <c r="R120"/>
  <c r="T119"/>
  <c r="U119" s="1"/>
  <c r="X119" s="1"/>
  <c r="V119"/>
  <c r="W119" l="1"/>
  <c r="R121"/>
  <c r="S121"/>
  <c r="T120"/>
  <c r="U120" s="1"/>
  <c r="X120" s="1"/>
  <c r="V120"/>
  <c r="W120" l="1"/>
  <c r="S122"/>
  <c r="R122"/>
  <c r="V121"/>
  <c r="T121"/>
  <c r="U121" s="1"/>
  <c r="X121" s="1"/>
  <c r="W121" l="1"/>
  <c r="T122"/>
  <c r="U122" s="1"/>
  <c r="X122" s="1"/>
  <c r="V122"/>
  <c r="R123"/>
  <c r="S123"/>
  <c r="W122" l="1"/>
  <c r="R124"/>
  <c r="S124"/>
  <c r="T123"/>
  <c r="U123" s="1"/>
  <c r="X123" s="1"/>
  <c r="V123"/>
  <c r="W123" l="1"/>
  <c r="T124"/>
  <c r="U124" s="1"/>
  <c r="X124" s="1"/>
  <c r="V124"/>
  <c r="R125"/>
  <c r="S125"/>
  <c r="W124" l="1"/>
  <c r="S126"/>
  <c r="R126"/>
  <c r="V125"/>
  <c r="T125"/>
  <c r="U125" s="1"/>
  <c r="X125" s="1"/>
  <c r="W125" l="1"/>
  <c r="T126"/>
  <c r="U126" s="1"/>
  <c r="X126" s="1"/>
  <c r="V126"/>
  <c r="S127"/>
  <c r="R127"/>
  <c r="W126" l="1"/>
  <c r="T127"/>
  <c r="U127" s="1"/>
  <c r="X127" s="1"/>
  <c r="V127"/>
  <c r="S128"/>
  <c r="R128"/>
  <c r="W127" l="1"/>
  <c r="T128"/>
  <c r="U128" s="1"/>
  <c r="X128" s="1"/>
  <c r="S129"/>
  <c r="R129"/>
  <c r="V128"/>
  <c r="W128" l="1"/>
  <c r="V129"/>
  <c r="T129"/>
  <c r="U129" s="1"/>
  <c r="X129" s="1"/>
  <c r="R130"/>
  <c r="S130"/>
  <c r="W129" l="1"/>
  <c r="T130"/>
  <c r="U130" s="1"/>
  <c r="X130" s="1"/>
  <c r="R131"/>
  <c r="S131"/>
  <c r="V130"/>
  <c r="W130" l="1"/>
  <c r="T131"/>
  <c r="U131" s="1"/>
  <c r="X131" s="1"/>
  <c r="V131"/>
  <c r="S132"/>
  <c r="R132"/>
  <c r="W131" l="1"/>
  <c r="T132"/>
  <c r="U132" s="1"/>
  <c r="X132" s="1"/>
  <c r="R133"/>
  <c r="S133"/>
  <c r="V132"/>
  <c r="W132" l="1"/>
  <c r="V133"/>
  <c r="T133"/>
  <c r="U133" s="1"/>
  <c r="X133" s="1"/>
  <c r="S134"/>
  <c r="R134"/>
  <c r="W133" l="1"/>
  <c r="V134"/>
  <c r="R135"/>
  <c r="S135"/>
  <c r="T134"/>
  <c r="U134" s="1"/>
  <c r="X134" s="1"/>
  <c r="W134" l="1"/>
  <c r="R136"/>
  <c r="S136"/>
  <c r="T135"/>
  <c r="U135" s="1"/>
  <c r="X135" s="1"/>
  <c r="V135"/>
  <c r="W135" l="1"/>
  <c r="T136"/>
  <c r="U136" s="1"/>
  <c r="X136" s="1"/>
  <c r="V136"/>
  <c r="S137"/>
  <c r="R137"/>
  <c r="W136" l="1"/>
  <c r="S138"/>
  <c r="R138"/>
  <c r="V137"/>
  <c r="T137"/>
  <c r="U137" s="1"/>
  <c r="X137" s="1"/>
  <c r="W137" l="1"/>
  <c r="R139"/>
  <c r="S139"/>
  <c r="T138"/>
  <c r="U138" s="1"/>
  <c r="X138" s="1"/>
  <c r="V138"/>
  <c r="W138" l="1"/>
  <c r="T139"/>
  <c r="U139" s="1"/>
  <c r="X139" s="1"/>
  <c r="V139"/>
  <c r="S140"/>
  <c r="R140"/>
  <c r="T140" l="1"/>
  <c r="U140" s="1"/>
  <c r="W139"/>
  <c r="S141"/>
  <c r="R141"/>
  <c r="V140"/>
  <c r="W140" l="1"/>
  <c r="X140"/>
  <c r="V141"/>
  <c r="T141"/>
  <c r="U141" s="1"/>
  <c r="X141" s="1"/>
  <c r="S142"/>
  <c r="R142"/>
  <c r="W141" l="1"/>
  <c r="T142"/>
  <c r="U142" s="1"/>
  <c r="X142" s="1"/>
  <c r="V142"/>
  <c r="R143"/>
  <c r="S143"/>
  <c r="W142" l="1"/>
  <c r="S144"/>
  <c r="R144"/>
  <c r="T143"/>
  <c r="U143" s="1"/>
  <c r="X143" s="1"/>
  <c r="V143"/>
  <c r="W143" l="1"/>
  <c r="S145"/>
  <c r="R145"/>
  <c r="T144"/>
  <c r="U144" s="1"/>
  <c r="X144" s="1"/>
  <c r="V144"/>
  <c r="W144" l="1"/>
  <c r="V145"/>
  <c r="T145"/>
  <c r="U145" s="1"/>
  <c r="X145" s="1"/>
  <c r="S146"/>
  <c r="R146"/>
  <c r="W145" l="1"/>
  <c r="V146"/>
  <c r="S147"/>
  <c r="R147"/>
  <c r="T146"/>
  <c r="U146" s="1"/>
  <c r="X146" s="1"/>
  <c r="W146" l="1"/>
  <c r="S148"/>
  <c r="R148"/>
  <c r="T147"/>
  <c r="U147" s="1"/>
  <c r="X147" s="1"/>
  <c r="V147"/>
  <c r="W147" l="1"/>
  <c r="R149"/>
  <c r="S149"/>
  <c r="T148"/>
  <c r="U148" s="1"/>
  <c r="X148" s="1"/>
  <c r="V148"/>
  <c r="W148" l="1"/>
  <c r="S150"/>
  <c r="R150"/>
  <c r="V149"/>
  <c r="T149"/>
  <c r="U149" s="1"/>
  <c r="X149" s="1"/>
  <c r="W149" l="1"/>
  <c r="T150"/>
  <c r="U150" s="1"/>
  <c r="X150" s="1"/>
  <c r="V150"/>
  <c r="R151"/>
  <c r="S151"/>
  <c r="W150" l="1"/>
  <c r="S152"/>
  <c r="R152"/>
  <c r="T151"/>
  <c r="U151" s="1"/>
  <c r="X151" s="1"/>
  <c r="V151"/>
  <c r="W151" l="1"/>
  <c r="T152"/>
  <c r="U152" s="1"/>
  <c r="X152" s="1"/>
  <c r="V152"/>
  <c r="R153"/>
  <c r="S153"/>
  <c r="W152" l="1"/>
  <c r="V153"/>
  <c r="T153"/>
  <c r="U153" s="1"/>
  <c r="X153" s="1"/>
  <c r="S154"/>
  <c r="R154"/>
  <c r="W153" l="1"/>
  <c r="V154"/>
  <c r="R155"/>
  <c r="S155"/>
  <c r="T154"/>
  <c r="U154" s="1"/>
  <c r="X154" s="1"/>
  <c r="W154" l="1"/>
  <c r="R156"/>
  <c r="S156"/>
  <c r="T155"/>
  <c r="U155" s="1"/>
  <c r="X155" s="1"/>
  <c r="V155"/>
  <c r="W155" l="1"/>
  <c r="T156"/>
  <c r="U156" s="1"/>
  <c r="X156" s="1"/>
  <c r="V156"/>
  <c r="S157"/>
  <c r="R157"/>
  <c r="W156" l="1"/>
  <c r="S158"/>
  <c r="R158"/>
  <c r="V157"/>
  <c r="T157"/>
  <c r="U157" s="1"/>
  <c r="X157" s="1"/>
  <c r="W157" l="1"/>
  <c r="S159"/>
  <c r="R159"/>
  <c r="T158"/>
  <c r="U158" s="1"/>
  <c r="X158" s="1"/>
  <c r="V158"/>
  <c r="W158" l="1"/>
  <c r="S160"/>
  <c r="R160"/>
  <c r="T159"/>
  <c r="U159" s="1"/>
  <c r="X159" s="1"/>
  <c r="V159"/>
  <c r="W159" l="1"/>
  <c r="S161"/>
  <c r="R161"/>
  <c r="T160"/>
  <c r="U160" s="1"/>
  <c r="X160" s="1"/>
  <c r="V160"/>
  <c r="W160" l="1"/>
  <c r="V161"/>
  <c r="T161"/>
  <c r="U161" s="1"/>
  <c r="X161" s="1"/>
  <c r="R162"/>
  <c r="S162"/>
  <c r="W161" l="1"/>
  <c r="T162"/>
  <c r="U162" s="1"/>
  <c r="X162" s="1"/>
  <c r="S163"/>
  <c r="R163"/>
  <c r="V162"/>
  <c r="W162" l="1"/>
  <c r="T163"/>
  <c r="U163" s="1"/>
  <c r="X163" s="1"/>
  <c r="V163"/>
  <c r="R164"/>
  <c r="S164"/>
  <c r="W163" l="1"/>
  <c r="V164"/>
  <c r="R165"/>
  <c r="S165"/>
  <c r="T164"/>
  <c r="U164" s="1"/>
  <c r="X164" s="1"/>
  <c r="W164" l="1"/>
  <c r="V165"/>
  <c r="T165"/>
  <c r="U165" s="1"/>
  <c r="X165" s="1"/>
  <c r="S166"/>
  <c r="R166"/>
  <c r="W165" l="1"/>
  <c r="V166"/>
  <c r="R167"/>
  <c r="S167"/>
  <c r="T166"/>
  <c r="U166" s="1"/>
  <c r="X166" s="1"/>
  <c r="W166" l="1"/>
  <c r="R168"/>
  <c r="S168"/>
  <c r="T167"/>
  <c r="U167" s="1"/>
  <c r="X167" s="1"/>
  <c r="V167"/>
  <c r="T168" l="1"/>
  <c r="U168" s="1"/>
  <c r="X168" s="1"/>
  <c r="W167"/>
  <c r="V168"/>
  <c r="S169"/>
  <c r="R169"/>
  <c r="W168" l="1"/>
  <c r="S170"/>
  <c r="R170"/>
  <c r="V169"/>
  <c r="T169"/>
  <c r="U169" s="1"/>
  <c r="X169" s="1"/>
  <c r="W169" l="1"/>
  <c r="S171"/>
  <c r="R171"/>
  <c r="T170"/>
  <c r="U170" s="1"/>
  <c r="X170" s="1"/>
  <c r="V170"/>
  <c r="W170" l="1"/>
  <c r="S172"/>
  <c r="R172"/>
  <c r="T171"/>
  <c r="U171" s="1"/>
  <c r="X171" s="1"/>
  <c r="V171"/>
  <c r="W171" l="1"/>
  <c r="S173"/>
  <c r="R173"/>
  <c r="T172"/>
  <c r="U172" s="1"/>
  <c r="X172" s="1"/>
  <c r="V172"/>
  <c r="W172" l="1"/>
  <c r="V173"/>
  <c r="T173"/>
  <c r="U173" s="1"/>
  <c r="X173" s="1"/>
  <c r="S174"/>
  <c r="R174"/>
  <c r="W173" l="1"/>
  <c r="V174"/>
  <c r="S175"/>
  <c r="R175"/>
  <c r="T174"/>
  <c r="U174" s="1"/>
  <c r="X174" s="1"/>
  <c r="W174" l="1"/>
  <c r="S176"/>
  <c r="R176"/>
  <c r="T175"/>
  <c r="U175" s="1"/>
  <c r="X175" s="1"/>
  <c r="V175"/>
  <c r="W175" l="1"/>
  <c r="T176"/>
  <c r="U176" s="1"/>
  <c r="X176" s="1"/>
  <c r="V176"/>
  <c r="S177"/>
  <c r="R177"/>
  <c r="W176" l="1"/>
  <c r="S178"/>
  <c r="R178"/>
  <c r="V177"/>
  <c r="T177"/>
  <c r="U177" s="1"/>
  <c r="X177" s="1"/>
  <c r="W177" l="1"/>
  <c r="S179"/>
  <c r="R179"/>
  <c r="T178"/>
  <c r="U178" s="1"/>
  <c r="X178" s="1"/>
  <c r="V178"/>
  <c r="W178" l="1"/>
  <c r="T179"/>
  <c r="U179" s="1"/>
  <c r="X179" s="1"/>
  <c r="V179"/>
  <c r="S180"/>
  <c r="R180"/>
  <c r="W179" l="1"/>
  <c r="T180"/>
  <c r="U180" s="1"/>
  <c r="X180" s="1"/>
  <c r="R181"/>
  <c r="S181"/>
  <c r="V180"/>
  <c r="W180" l="1"/>
  <c r="V181"/>
  <c r="T181"/>
  <c r="U181" s="1"/>
  <c r="X181" s="1"/>
  <c r="S182"/>
  <c r="R182"/>
  <c r="W181" l="1"/>
  <c r="V182"/>
  <c r="S183"/>
  <c r="R183"/>
  <c r="T182"/>
  <c r="U182" s="1"/>
  <c r="X182" s="1"/>
  <c r="W182" l="1"/>
  <c r="R184"/>
  <c r="S184"/>
  <c r="T183"/>
  <c r="U183" s="1"/>
  <c r="X183" s="1"/>
  <c r="V183"/>
  <c r="W183" l="1"/>
  <c r="T184"/>
  <c r="U184" s="1"/>
  <c r="X184" s="1"/>
  <c r="V184"/>
  <c r="S185"/>
  <c r="R185"/>
  <c r="W184" l="1"/>
  <c r="S186"/>
  <c r="R186"/>
  <c r="V185"/>
  <c r="T185"/>
  <c r="U185" s="1"/>
  <c r="X185" s="1"/>
  <c r="W185" l="1"/>
  <c r="S187"/>
  <c r="R187"/>
  <c r="T186"/>
  <c r="U186" s="1"/>
  <c r="X186" s="1"/>
  <c r="V186"/>
  <c r="W186" l="1"/>
  <c r="R188"/>
  <c r="S188"/>
  <c r="T187"/>
  <c r="U187" s="1"/>
  <c r="X187" s="1"/>
  <c r="V187"/>
  <c r="W187" l="1"/>
  <c r="T188"/>
  <c r="U188" s="1"/>
  <c r="X188" s="1"/>
  <c r="V188"/>
  <c r="R189"/>
  <c r="S189"/>
  <c r="W188" l="1"/>
  <c r="S190"/>
  <c r="R190"/>
  <c r="V189"/>
  <c r="T189"/>
  <c r="U189" s="1"/>
  <c r="X189" s="1"/>
  <c r="W189" l="1"/>
  <c r="S191"/>
  <c r="R191"/>
  <c r="T190"/>
  <c r="U190" s="1"/>
  <c r="X190" s="1"/>
  <c r="V190"/>
  <c r="W190" l="1"/>
  <c r="T191"/>
  <c r="U191" s="1"/>
  <c r="X191" s="1"/>
  <c r="V191"/>
  <c r="S192"/>
  <c r="R192"/>
  <c r="W191" l="1"/>
  <c r="T192"/>
  <c r="U192" s="1"/>
  <c r="X192" s="1"/>
  <c r="S193"/>
  <c r="R193"/>
  <c r="V192"/>
  <c r="W192" l="1"/>
  <c r="V193"/>
  <c r="T193"/>
  <c r="U193" s="1"/>
  <c r="X193" s="1"/>
  <c r="R194"/>
  <c r="S194"/>
  <c r="W193" l="1"/>
  <c r="T194"/>
  <c r="U194" s="1"/>
  <c r="X194" s="1"/>
  <c r="R195"/>
  <c r="S195"/>
  <c r="V194"/>
  <c r="W194" l="1"/>
  <c r="T195"/>
  <c r="U195" s="1"/>
  <c r="X195" s="1"/>
  <c r="V195"/>
  <c r="S196"/>
  <c r="R196"/>
  <c r="W195" l="1"/>
  <c r="T196"/>
  <c r="U196" s="1"/>
  <c r="X196" s="1"/>
  <c r="R197"/>
  <c r="S197"/>
  <c r="V196"/>
  <c r="W196" l="1"/>
  <c r="V197"/>
  <c r="T197"/>
  <c r="U197" s="1"/>
  <c r="X197" s="1"/>
  <c r="S198"/>
  <c r="R198"/>
  <c r="W197" l="1"/>
  <c r="V198"/>
  <c r="S199"/>
  <c r="R199"/>
  <c r="T198"/>
  <c r="U198" s="1"/>
  <c r="X198" s="1"/>
  <c r="W198" l="1"/>
  <c r="R200"/>
  <c r="S200"/>
  <c r="T199"/>
  <c r="U199" s="1"/>
  <c r="X199" s="1"/>
  <c r="V199"/>
  <c r="W199" l="1"/>
  <c r="T200"/>
  <c r="U200" s="1"/>
  <c r="X200" s="1"/>
  <c r="V200"/>
  <c r="S201"/>
  <c r="R201"/>
  <c r="W200" l="1"/>
  <c r="S202"/>
  <c r="R202"/>
  <c r="V201"/>
  <c r="T201"/>
  <c r="U201" s="1"/>
  <c r="X201" s="1"/>
  <c r="W201" l="1"/>
  <c r="S203"/>
  <c r="R203"/>
  <c r="T202"/>
  <c r="U202" s="1"/>
  <c r="X202" s="1"/>
  <c r="V202"/>
  <c r="W202" l="1"/>
  <c r="S204"/>
  <c r="R204"/>
  <c r="T203"/>
  <c r="U203" s="1"/>
  <c r="X203" s="1"/>
  <c r="V203"/>
  <c r="W203" l="1"/>
  <c r="V204"/>
  <c r="T204"/>
  <c r="U204" s="1"/>
  <c r="X204" s="1"/>
  <c r="R205"/>
  <c r="S205"/>
  <c r="W204" l="1"/>
  <c r="R206"/>
  <c r="S206"/>
  <c r="T205"/>
  <c r="U205" s="1"/>
  <c r="X205" s="1"/>
  <c r="V205"/>
  <c r="W205" l="1"/>
  <c r="T206"/>
  <c r="U206" s="1"/>
  <c r="X206" s="1"/>
  <c r="V206"/>
  <c r="S207"/>
  <c r="R207"/>
  <c r="W206" l="1"/>
  <c r="S208"/>
  <c r="R208"/>
  <c r="T207"/>
  <c r="U207" s="1"/>
  <c r="X207" s="1"/>
  <c r="V207"/>
  <c r="W207" l="1"/>
  <c r="V208"/>
  <c r="T208"/>
  <c r="U208" s="1"/>
  <c r="X208" s="1"/>
  <c r="R209"/>
  <c r="S209"/>
  <c r="W208" l="1"/>
  <c r="T209"/>
  <c r="U209" s="1"/>
  <c r="X209" s="1"/>
  <c r="S210"/>
  <c r="R210"/>
  <c r="V209"/>
  <c r="W209" l="1"/>
  <c r="T210"/>
  <c r="U210" s="1"/>
  <c r="X210" s="1"/>
  <c r="V210"/>
  <c r="S211"/>
  <c r="R211"/>
  <c r="W210" l="1"/>
  <c r="V211"/>
  <c r="T211"/>
  <c r="U211" s="1"/>
  <c r="X211" s="1"/>
  <c r="S212"/>
  <c r="R212"/>
  <c r="T212" l="1"/>
  <c r="U212" s="1"/>
  <c r="X212" s="1"/>
  <c r="W211"/>
  <c r="S213"/>
  <c r="R213"/>
  <c r="V212"/>
  <c r="W212" l="1"/>
  <c r="S214"/>
  <c r="R214"/>
  <c r="T213"/>
  <c r="U213" s="1"/>
  <c r="X213" s="1"/>
  <c r="V213"/>
  <c r="W213" l="1"/>
  <c r="R215"/>
  <c r="S215"/>
  <c r="T214"/>
  <c r="U214" s="1"/>
  <c r="X214" s="1"/>
  <c r="V214"/>
  <c r="W214" l="1"/>
  <c r="S216"/>
  <c r="R216"/>
  <c r="V215"/>
  <c r="T215"/>
  <c r="U215" s="1"/>
  <c r="X215" s="1"/>
  <c r="W215" l="1"/>
  <c r="R217"/>
  <c r="S217"/>
  <c r="T216"/>
  <c r="U216" s="1"/>
  <c r="X216" s="1"/>
  <c r="V216"/>
  <c r="W216" l="1"/>
  <c r="T217"/>
  <c r="U217" s="1"/>
  <c r="X217" s="1"/>
  <c r="V217"/>
  <c r="S218"/>
  <c r="R218"/>
  <c r="W217" l="1"/>
  <c r="R219"/>
  <c r="S219"/>
  <c r="T218"/>
  <c r="U218" s="1"/>
  <c r="X218" s="1"/>
  <c r="V218"/>
  <c r="W218" l="1"/>
  <c r="R220"/>
  <c r="S220"/>
  <c r="V219"/>
  <c r="T219"/>
  <c r="U219" s="1"/>
  <c r="X219" s="1"/>
  <c r="T220" l="1"/>
  <c r="U220" s="1"/>
  <c r="W219"/>
  <c r="V220"/>
  <c r="S221"/>
  <c r="R221"/>
  <c r="W220" l="1"/>
  <c r="X220"/>
  <c r="T221"/>
  <c r="U221" s="1"/>
  <c r="X221" s="1"/>
  <c r="V221"/>
  <c r="R222"/>
  <c r="S222"/>
  <c r="W221" l="1"/>
  <c r="T222"/>
  <c r="U222" s="1"/>
  <c r="X222" s="1"/>
  <c r="V222"/>
  <c r="R223"/>
  <c r="S223"/>
  <c r="W222" l="1"/>
  <c r="S224"/>
  <c r="R224"/>
  <c r="V223"/>
  <c r="T223"/>
  <c r="U223" s="1"/>
  <c r="X223" s="1"/>
  <c r="W223" l="1"/>
  <c r="R225"/>
  <c r="S225"/>
  <c r="T224"/>
  <c r="U224" s="1"/>
  <c r="X224" s="1"/>
  <c r="V224"/>
  <c r="W224" l="1"/>
  <c r="T225"/>
  <c r="U225" s="1"/>
  <c r="X225" s="1"/>
  <c r="V225"/>
  <c r="R226"/>
  <c r="S226"/>
  <c r="W225" l="1"/>
  <c r="V226"/>
  <c r="S227"/>
  <c r="R227"/>
  <c r="T226"/>
  <c r="U226" s="1"/>
  <c r="X226" s="1"/>
  <c r="W226" l="1"/>
  <c r="R228"/>
  <c r="S228"/>
  <c r="V227"/>
  <c r="T227"/>
  <c r="U227" s="1"/>
  <c r="X227" s="1"/>
  <c r="W227" l="1"/>
  <c r="R229"/>
  <c r="S229"/>
  <c r="V228"/>
  <c r="T228"/>
  <c r="U228" s="1"/>
  <c r="X228" s="1"/>
  <c r="W228" l="1"/>
  <c r="T229"/>
  <c r="U229" s="1"/>
  <c r="X229" s="1"/>
  <c r="V229"/>
  <c r="S230"/>
  <c r="R230"/>
  <c r="T230" l="1"/>
  <c r="U230" s="1"/>
  <c r="W229"/>
  <c r="S231"/>
  <c r="R231"/>
  <c r="V230"/>
  <c r="W230" l="1"/>
  <c r="X230"/>
  <c r="V231"/>
  <c r="T231"/>
  <c r="U231" s="1"/>
  <c r="X231" s="1"/>
  <c r="S232"/>
  <c r="R232"/>
  <c r="T232" l="1"/>
  <c r="U232" s="1"/>
  <c r="W231"/>
  <c r="V232"/>
  <c r="S233"/>
  <c r="R233"/>
  <c r="X232" l="1"/>
  <c r="W232"/>
  <c r="R234"/>
  <c r="S234"/>
  <c r="T233"/>
  <c r="U233" s="1"/>
  <c r="X233" s="1"/>
  <c r="V233"/>
  <c r="W233" l="1"/>
  <c r="T234"/>
  <c r="U234" s="1"/>
  <c r="X234" s="1"/>
  <c r="V234"/>
  <c r="S235"/>
  <c r="R235"/>
  <c r="W234" l="1"/>
  <c r="S236"/>
  <c r="R236"/>
  <c r="V235"/>
  <c r="T235"/>
  <c r="U235" s="1"/>
  <c r="X235" s="1"/>
  <c r="W235" l="1"/>
  <c r="V236"/>
  <c r="T236"/>
  <c r="U236" s="1"/>
  <c r="X236" s="1"/>
  <c r="R237"/>
  <c r="S237"/>
  <c r="W236" l="1"/>
  <c r="S238"/>
  <c r="R238"/>
  <c r="T237"/>
  <c r="U237" s="1"/>
  <c r="X237" s="1"/>
  <c r="V237"/>
  <c r="W237" l="1"/>
  <c r="S239"/>
  <c r="R239"/>
  <c r="T238"/>
  <c r="U238" s="1"/>
  <c r="X238" s="1"/>
  <c r="V238"/>
  <c r="W238" l="1"/>
  <c r="V239"/>
  <c r="T239"/>
  <c r="U239" s="1"/>
  <c r="X239" s="1"/>
  <c r="R240"/>
  <c r="S240"/>
  <c r="W239" l="1"/>
  <c r="V240"/>
  <c r="T240"/>
  <c r="U240" s="1"/>
  <c r="X240" s="1"/>
  <c r="R241"/>
  <c r="S241"/>
  <c r="W240" l="1"/>
  <c r="S242"/>
  <c r="R242"/>
  <c r="T241"/>
  <c r="U241" s="1"/>
  <c r="X241" s="1"/>
  <c r="V241"/>
  <c r="W241" l="1"/>
  <c r="V242"/>
  <c r="R243"/>
  <c r="S243"/>
  <c r="T242"/>
  <c r="U242" s="1"/>
  <c r="X242" s="1"/>
  <c r="W242" l="1"/>
  <c r="V243"/>
  <c r="T243"/>
  <c r="U243" s="1"/>
  <c r="X243" s="1"/>
  <c r="S244"/>
  <c r="R244"/>
  <c r="W243" l="1"/>
  <c r="S245"/>
  <c r="R245"/>
  <c r="V244"/>
  <c r="T244"/>
  <c r="U244" s="1"/>
  <c r="X244" s="1"/>
  <c r="W244" l="1"/>
  <c r="S246"/>
  <c r="R246"/>
  <c r="T245"/>
  <c r="U245" s="1"/>
  <c r="X245" s="1"/>
  <c r="V245"/>
  <c r="W245" l="1"/>
  <c r="S247"/>
  <c r="R247"/>
  <c r="T246"/>
  <c r="U246" s="1"/>
  <c r="X246" s="1"/>
  <c r="V246"/>
  <c r="W246" l="1"/>
  <c r="V247"/>
  <c r="T247"/>
  <c r="U247" s="1"/>
  <c r="X247" s="1"/>
  <c r="R248"/>
  <c r="S248"/>
  <c r="W247" l="1"/>
  <c r="T248"/>
  <c r="U248" s="1"/>
  <c r="X248" s="1"/>
  <c r="R249"/>
  <c r="S249"/>
  <c r="V248"/>
  <c r="W248" l="1"/>
  <c r="T249"/>
  <c r="U249" s="1"/>
  <c r="X249" s="1"/>
  <c r="V249"/>
  <c r="R250"/>
  <c r="S250"/>
  <c r="W249" l="1"/>
  <c r="V250"/>
  <c r="S251"/>
  <c r="R251"/>
  <c r="T250"/>
  <c r="U250" s="1"/>
  <c r="X250" s="1"/>
  <c r="W250" l="1"/>
  <c r="S252"/>
  <c r="R252"/>
  <c r="V251"/>
  <c r="T251"/>
  <c r="U251" s="1"/>
  <c r="X251" s="1"/>
  <c r="W251" l="1"/>
  <c r="R253"/>
  <c r="S253"/>
  <c r="T252"/>
  <c r="U252" s="1"/>
  <c r="X252" s="1"/>
  <c r="V252"/>
  <c r="W252" l="1"/>
  <c r="T253"/>
  <c r="U253" s="1"/>
  <c r="X253" s="1"/>
  <c r="V253"/>
  <c r="R254"/>
  <c r="S254"/>
  <c r="W253" l="1"/>
  <c r="V254"/>
  <c r="S255"/>
  <c r="R255"/>
  <c r="T254"/>
  <c r="U254" s="1"/>
  <c r="X254" s="1"/>
  <c r="W254" l="1"/>
  <c r="S256"/>
  <c r="R256"/>
  <c r="V255"/>
  <c r="T255"/>
  <c r="U255" s="1"/>
  <c r="X255" s="1"/>
  <c r="W255" l="1"/>
  <c r="R257"/>
  <c r="S257"/>
  <c r="T256"/>
  <c r="U256" s="1"/>
  <c r="X256" s="1"/>
  <c r="V256"/>
  <c r="W256" l="1"/>
  <c r="T257"/>
  <c r="U257" s="1"/>
  <c r="X257" s="1"/>
  <c r="V257"/>
  <c r="S258"/>
  <c r="R258"/>
  <c r="W257" l="1"/>
  <c r="R259"/>
  <c r="S259"/>
  <c r="T258"/>
  <c r="U258" s="1"/>
  <c r="X258" s="1"/>
  <c r="V258"/>
  <c r="W258" l="1"/>
  <c r="S260"/>
  <c r="R260"/>
  <c r="V259"/>
  <c r="T259"/>
  <c r="U259" s="1"/>
  <c r="X259" s="1"/>
  <c r="W259" l="1"/>
  <c r="S261"/>
  <c r="R261"/>
  <c r="T260"/>
  <c r="U260" s="1"/>
  <c r="X260" s="1"/>
  <c r="V260"/>
  <c r="W260" l="1"/>
  <c r="T261"/>
  <c r="U261" s="1"/>
  <c r="X261" s="1"/>
  <c r="V261"/>
  <c r="W261" l="1"/>
</calcChain>
</file>

<file path=xl/sharedStrings.xml><?xml version="1.0" encoding="utf-8"?>
<sst xmlns="http://schemas.openxmlformats.org/spreadsheetml/2006/main" count="99" uniqueCount="77">
  <si>
    <t>Wiederstand</t>
  </si>
  <si>
    <t>Kapazität</t>
  </si>
  <si>
    <t>Induktivität</t>
  </si>
  <si>
    <t>Faktor</t>
  </si>
  <si>
    <t>Ω</t>
  </si>
  <si>
    <t>F</t>
  </si>
  <si>
    <t>H</t>
  </si>
  <si>
    <t>Frequenz</t>
  </si>
  <si>
    <t>Verstärkung</t>
  </si>
  <si>
    <t>Amplitude</t>
  </si>
  <si>
    <t>Phasenwinkel</t>
  </si>
  <si>
    <t>Messwerte</t>
  </si>
  <si>
    <t>kΩ</t>
  </si>
  <si>
    <t>mF</t>
  </si>
  <si>
    <t>mH</t>
  </si>
  <si>
    <t>Hz</t>
  </si>
  <si>
    <t>dB</t>
  </si>
  <si>
    <t>grd</t>
  </si>
  <si>
    <t>MΩ</t>
  </si>
  <si>
    <t>µF</t>
  </si>
  <si>
    <t>µH</t>
  </si>
  <si>
    <t>nF</t>
  </si>
  <si>
    <t>nH</t>
  </si>
  <si>
    <t>pF</t>
  </si>
  <si>
    <t>pH</t>
  </si>
  <si>
    <t>Widerstände/Kondensatoren:</t>
  </si>
  <si>
    <t>C</t>
  </si>
  <si>
    <t>L</t>
  </si>
  <si>
    <t>RL</t>
  </si>
  <si>
    <t>f min</t>
  </si>
  <si>
    <t>Ra</t>
  </si>
  <si>
    <t>Rb</t>
  </si>
  <si>
    <t>Rc</t>
  </si>
  <si>
    <t>L faktor</t>
  </si>
  <si>
    <t>RL = ohmscher Widerstand der Spule</t>
  </si>
  <si>
    <t>Frequenzgang Mikrofon</t>
  </si>
  <si>
    <t>RCL re</t>
  </si>
  <si>
    <t>RCL im</t>
  </si>
  <si>
    <t>Korr. Invertiert</t>
  </si>
  <si>
    <t>Amplitude korr.</t>
  </si>
  <si>
    <t>Amplitude relativ</t>
  </si>
  <si>
    <t>FG soll</t>
  </si>
  <si>
    <t>ohne Korr.</t>
  </si>
  <si>
    <t>mit Korr.</t>
  </si>
  <si>
    <t>mm</t>
  </si>
  <si>
    <t>Berechnung der Korrektur</t>
  </si>
  <si>
    <t>1.)</t>
  </si>
  <si>
    <t>2.)</t>
  </si>
  <si>
    <t>3.)</t>
  </si>
  <si>
    <t>4.)</t>
  </si>
  <si>
    <t>Aufbau des Mikrofons ohne Korrekturglied, lediglich für Ra einen Widerstand zwischen 1k und 2k2 einsetzen und für Rb eine Drahtbrücke.</t>
  </si>
  <si>
    <t>Den Frequenzgang des Mikrofons ermitteln, entweder durch Vergleichsmessung zu einem Mikrofon mit bekanntem Frequenzgang oder bei einem Mikrofon Meßservice (z.B. www.hifi-selbstbau.de: ca. 25€).</t>
  </si>
  <si>
    <t>Die Frequenzgangdaten in Spalte O (Frequenz) und P (Amplitude in dB) eintragen.</t>
  </si>
  <si>
    <t>- Die Breite der Absenkung hängt im Wesentlichen von dem Verhältnis von L zu Ra ab, je größer das Verhältnis desto breiter die Absenkung.</t>
  </si>
  <si>
    <t>- Die Tiefe des Minimums ergibt sich aus dem Verhältnis von Rb zu Ra, je größer das Verhältnis desto tiefer ist das Minimum.</t>
  </si>
  <si>
    <t xml:space="preserve">- Die Reduzierung der Amplitude im waagerechten Bereich bei niedrigen Frequenzen hängt von dem ohmschen Widerstand der Spule RL+Rc </t>
  </si>
  <si>
    <t xml:space="preserve">  im Verhältnis zu Ra ab, je größer RL+Rc bzw. je kleiner Ra, desto größer die Reduzierung. RL muß individuell gemessen werden.</t>
  </si>
  <si>
    <r>
      <t xml:space="preserve">In den Zellen C4:C10 die Werte anpassen, bis die Kurve </t>
    </r>
    <r>
      <rPr>
        <b/>
        <i/>
        <sz val="10"/>
        <color theme="1"/>
        <rFont val="Arial"/>
        <family val="2"/>
      </rPr>
      <t xml:space="preserve">Amplitude korr. </t>
    </r>
    <r>
      <rPr>
        <sz val="10"/>
        <color theme="1"/>
        <rFont val="Arial"/>
        <family val="2"/>
      </rPr>
      <t>in der obersten Grafik optimal ist.</t>
    </r>
  </si>
  <si>
    <t>5.)</t>
  </si>
  <si>
    <t>Wenn die Bauteile für die optimale Korrektur ermittelt sind, den Frequenzgang der Korrekturschaltung sichern. Dafür die berechneten Daten aus Spalte U als Werte nach Spalte Y kopieren.</t>
  </si>
  <si>
    <t>6.)</t>
  </si>
  <si>
    <t xml:space="preserve">und ein Frequenzgenerator über einen Kondensator von ca. 1µF angeschlossen werden. Die Amplitude des Eingangssignals sollte &lt;500mVpp betragen. </t>
  </si>
  <si>
    <t xml:space="preserve">Nun den Frequenzgang der Schaltung ohne Korrekturschaltung ermitteln. Für die Frequenzgangmessung kann die Mikrofonkapsel durch einen 10k - 22k Widerstand ersetzt </t>
  </si>
  <si>
    <t>Die Datei gibt 129 Frequenzen von 20Hz bis 20kHz logarithmisch in einem Abstand von 0,5s als "Tonburst" aus.</t>
  </si>
  <si>
    <t xml:space="preserve">Am einfachsten nimmt man den Frequenzgang über ein Audio Programm auf (z.B. Audacity, kann man sich kostenlos aus dem Netz holen) und mist die Amplituden mit einem Lineal aus. </t>
  </si>
  <si>
    <t>Die Frequenzen werden in Spalte AA und die Amplituden in Spalte AB eingetragen.</t>
  </si>
  <si>
    <t>7.)</t>
  </si>
  <si>
    <t>Als nächstes die Korrekturschaltung in das Mikrofon einbauen und die Messung / Aufnahme mit gleichen Einstellungen wie unter 6.) wiederholen.</t>
  </si>
  <si>
    <t>Die Amplituden werden in Spalte AC eingetragen. Der Ist Frequenzgang in dB wird in Spalte AD berechnet.</t>
  </si>
  <si>
    <r>
      <t xml:space="preserve">Wenn kein Frequenzgenerator zur Verfügung steht, kann die Audiodatei </t>
    </r>
    <r>
      <rPr>
        <b/>
        <i/>
        <sz val="10"/>
        <color theme="1"/>
        <rFont val="Arial"/>
        <family val="2"/>
      </rPr>
      <t>128Steps_M_96KHz.wav</t>
    </r>
    <r>
      <rPr>
        <sz val="10"/>
        <color theme="1"/>
        <rFont val="Arial"/>
        <family val="2"/>
      </rPr>
      <t xml:space="preserve"> verwendet werden, die sich im Downloadordner befindet. </t>
    </r>
  </si>
  <si>
    <r>
      <t xml:space="preserve">In der Grafik </t>
    </r>
    <r>
      <rPr>
        <b/>
        <i/>
        <sz val="10"/>
        <color theme="1"/>
        <rFont val="Arial"/>
        <family val="2"/>
      </rPr>
      <t>Frequenzgang Korrektur</t>
    </r>
    <r>
      <rPr>
        <sz val="10"/>
        <color theme="1"/>
        <rFont val="Arial"/>
        <family val="2"/>
      </rPr>
      <t xml:space="preserve"> werden die Sollwerte und die Messwerte dagestellt. Sind größere Abweichungen durch Bauteiltoleranzen vorhanden, die Bauteile </t>
    </r>
  </si>
  <si>
    <r>
      <t xml:space="preserve">in den Zellen C4:C10 verändern, bis sich die  Kurven </t>
    </r>
    <r>
      <rPr>
        <b/>
        <i/>
        <sz val="10"/>
        <color theme="1"/>
        <rFont val="Arial"/>
        <family val="2"/>
      </rPr>
      <t>Amplitude</t>
    </r>
    <r>
      <rPr>
        <sz val="10"/>
        <color theme="1"/>
        <rFont val="Arial"/>
        <family val="2"/>
      </rPr>
      <t xml:space="preserve"> und </t>
    </r>
    <r>
      <rPr>
        <b/>
        <i/>
        <sz val="10"/>
        <color theme="1"/>
        <rFont val="Arial"/>
        <family val="2"/>
      </rPr>
      <t>Messwerte</t>
    </r>
    <r>
      <rPr>
        <sz val="10"/>
        <color theme="1"/>
        <rFont val="Arial"/>
        <family val="2"/>
      </rPr>
      <t xml:space="preserve"> decken.</t>
    </r>
  </si>
  <si>
    <r>
      <t xml:space="preserve">Wenn die Kurve </t>
    </r>
    <r>
      <rPr>
        <b/>
        <i/>
        <sz val="10"/>
        <color theme="1"/>
        <rFont val="Arial"/>
        <family val="2"/>
      </rPr>
      <t>Amplitude korr.</t>
    </r>
    <r>
      <rPr>
        <sz val="10"/>
        <color theme="1"/>
        <rFont val="Arial"/>
        <family val="2"/>
      </rPr>
      <t xml:space="preserve"> in der obersten Grafik noch akzeptabel ist, kann hier abgebrochen werden.</t>
    </r>
  </si>
  <si>
    <r>
      <t xml:space="preserve">Ist die Kurve </t>
    </r>
    <r>
      <rPr>
        <b/>
        <i/>
        <sz val="10"/>
        <color theme="1"/>
        <rFont val="Arial"/>
        <family val="2"/>
      </rPr>
      <t>Amplitude korr.</t>
    </r>
    <r>
      <rPr>
        <sz val="10"/>
        <color theme="1"/>
        <rFont val="Arial"/>
        <family val="2"/>
      </rPr>
      <t xml:space="preserve"> deutlich schlechter geworden, über Veränderung von C, Ra,Rb und Rc die Kurve </t>
    </r>
    <r>
      <rPr>
        <b/>
        <i/>
        <sz val="10"/>
        <color theme="1"/>
        <rFont val="Arial"/>
        <family val="2"/>
      </rPr>
      <t>Amplitude</t>
    </r>
    <r>
      <rPr>
        <sz val="10"/>
        <color theme="1"/>
        <rFont val="Arial"/>
        <family val="2"/>
      </rPr>
      <t xml:space="preserve"> wieder auf die Sollwerte ziehen </t>
    </r>
  </si>
  <si>
    <t>und die Werte von C, Ra,Rb und Rc dementsprechend in der Schaltung anpassen und die Messung wiederholen.</t>
  </si>
  <si>
    <t>- L faktor (Zelle C8): Wird die Spule in ein Metallrohr eingebaut, reduziert sich dessen Indiktivität (Faktor ca 0,92). Bei Verwendung eines Kunststoffrohrs kann der Wert 1 eingesetzt werden.</t>
  </si>
  <si>
    <t>- Ra sollte aus schaltungstechnischen Gründen nicht kleiner als 1kOhm werden, ggf. einen größeren Wert für Spule L wählen.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</si>
</sst>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7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Alignment="1">
      <alignment horizontal="center"/>
    </xf>
    <xf numFmtId="0" fontId="3" fillId="0" borderId="0" xfId="1" applyFont="1" applyAlignment="1">
      <alignment horizontal="center"/>
    </xf>
    <xf numFmtId="0" fontId="1" fillId="2" borderId="0" xfId="1" applyFill="1"/>
    <xf numFmtId="2" fontId="1" fillId="0" borderId="0" xfId="1" applyNumberFormat="1"/>
    <xf numFmtId="1" fontId="1" fillId="0" borderId="0" xfId="1" applyNumberFormat="1"/>
    <xf numFmtId="164" fontId="1" fillId="0" borderId="0" xfId="1" applyNumberFormat="1"/>
    <xf numFmtId="165" fontId="1" fillId="0" borderId="0" xfId="1" applyNumberFormat="1"/>
    <xf numFmtId="0" fontId="2" fillId="0" borderId="0" xfId="1" applyFont="1" applyAlignment="1">
      <alignment horizontal="center"/>
    </xf>
    <xf numFmtId="2" fontId="1" fillId="2" borderId="0" xfId="1" applyNumberFormat="1" applyFill="1"/>
    <xf numFmtId="1" fontId="3" fillId="0" borderId="0" xfId="1" applyNumberFormat="1" applyFont="1"/>
    <xf numFmtId="0" fontId="5" fillId="0" borderId="0" xfId="0" applyFont="1"/>
    <xf numFmtId="0" fontId="5" fillId="0" borderId="0" xfId="0" quotePrefix="1" applyFont="1"/>
    <xf numFmtId="0" fontId="5" fillId="0" borderId="0" xfId="0" applyFont="1" applyAlignment="1">
      <alignment horizontal="center"/>
    </xf>
    <xf numFmtId="0" fontId="5" fillId="0" borderId="0" xfId="0" applyNumberFormat="1" applyFont="1"/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00CC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/>
              <a:t>Frequenzgang Korrektur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4725088975528589E-2"/>
          <c:y val="9.8705501618123026E-2"/>
          <c:w val="0.87540588979775558"/>
          <c:h val="0.79530846265576061"/>
        </c:manualLayout>
      </c:layout>
      <c:scatterChart>
        <c:scatterStyle val="lineMarker"/>
        <c:ser>
          <c:idx val="1"/>
          <c:order val="0"/>
          <c:tx>
            <c:strRef>
              <c:f>Berechnung!$U$3</c:f>
              <c:strCache>
                <c:ptCount val="1"/>
                <c:pt idx="0">
                  <c:v>Amplitude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Berechnung!$O$5:$O$261</c:f>
              <c:numCache>
                <c:formatCode>0.0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 formatCode="0">
                  <c:v>1004.4</c:v>
                </c:pt>
                <c:pt idx="146" formatCode="0">
                  <c:v>1031.8</c:v>
                </c:pt>
                <c:pt idx="147" formatCode="0">
                  <c:v>1060.2</c:v>
                </c:pt>
                <c:pt idx="148" formatCode="0">
                  <c:v>1089.2</c:v>
                </c:pt>
                <c:pt idx="149" formatCode="0">
                  <c:v>1118.8</c:v>
                </c:pt>
                <c:pt idx="150" formatCode="0">
                  <c:v>1149.5999999999999</c:v>
                </c:pt>
                <c:pt idx="151" formatCode="0">
                  <c:v>1181</c:v>
                </c:pt>
                <c:pt idx="152" formatCode="0">
                  <c:v>1213.4000000000001</c:v>
                </c:pt>
                <c:pt idx="153" formatCode="0">
                  <c:v>1246.5999999999999</c:v>
                </c:pt>
                <c:pt idx="154" formatCode="0">
                  <c:v>1280.8</c:v>
                </c:pt>
                <c:pt idx="155" formatCode="0">
                  <c:v>1315.8</c:v>
                </c:pt>
                <c:pt idx="156" formatCode="0">
                  <c:v>1351.8</c:v>
                </c:pt>
                <c:pt idx="157" formatCode="0">
                  <c:v>1388.8</c:v>
                </c:pt>
                <c:pt idx="158" formatCode="0">
                  <c:v>1427</c:v>
                </c:pt>
                <c:pt idx="159" formatCode="0">
                  <c:v>1465.8</c:v>
                </c:pt>
                <c:pt idx="160" formatCode="0">
                  <c:v>1506.2</c:v>
                </c:pt>
                <c:pt idx="161" formatCode="0">
                  <c:v>1547.2</c:v>
                </c:pt>
                <c:pt idx="162" formatCode="0">
                  <c:v>1589.8</c:v>
                </c:pt>
                <c:pt idx="163" formatCode="0">
                  <c:v>1633.2</c:v>
                </c:pt>
                <c:pt idx="164" formatCode="0">
                  <c:v>1678</c:v>
                </c:pt>
                <c:pt idx="165" formatCode="0">
                  <c:v>1723.8</c:v>
                </c:pt>
                <c:pt idx="166" formatCode="0">
                  <c:v>1771.2</c:v>
                </c:pt>
                <c:pt idx="167" formatCode="0">
                  <c:v>1819.6</c:v>
                </c:pt>
                <c:pt idx="168" formatCode="0">
                  <c:v>1869.4</c:v>
                </c:pt>
                <c:pt idx="169" formatCode="0">
                  <c:v>1920.4</c:v>
                </c:pt>
                <c:pt idx="170" formatCode="0">
                  <c:v>1973.2</c:v>
                </c:pt>
                <c:pt idx="171" formatCode="0">
                  <c:v>2026</c:v>
                </c:pt>
                <c:pt idx="172" formatCode="0">
                  <c:v>2082</c:v>
                </c:pt>
                <c:pt idx="173" formatCode="0">
                  <c:v>2140</c:v>
                </c:pt>
                <c:pt idx="174" formatCode="0">
                  <c:v>2198</c:v>
                </c:pt>
                <c:pt idx="175" formatCode="0">
                  <c:v>2258</c:v>
                </c:pt>
                <c:pt idx="176" formatCode="0">
                  <c:v>2320</c:v>
                </c:pt>
                <c:pt idx="177" formatCode="0">
                  <c:v>2384</c:v>
                </c:pt>
                <c:pt idx="178" formatCode="0">
                  <c:v>2448</c:v>
                </c:pt>
                <c:pt idx="179" formatCode="0">
                  <c:v>2516</c:v>
                </c:pt>
                <c:pt idx="180" formatCode="0">
                  <c:v>2584</c:v>
                </c:pt>
                <c:pt idx="181" formatCode="0">
                  <c:v>2656</c:v>
                </c:pt>
                <c:pt idx="182" formatCode="0">
                  <c:v>2728</c:v>
                </c:pt>
                <c:pt idx="183" formatCode="0">
                  <c:v>2802</c:v>
                </c:pt>
                <c:pt idx="184" formatCode="0">
                  <c:v>2880</c:v>
                </c:pt>
                <c:pt idx="185" formatCode="0">
                  <c:v>2958</c:v>
                </c:pt>
                <c:pt idx="186" formatCode="0">
                  <c:v>3040</c:v>
                </c:pt>
                <c:pt idx="187" formatCode="0">
                  <c:v>3124</c:v>
                </c:pt>
                <c:pt idx="188" formatCode="0">
                  <c:v>3208</c:v>
                </c:pt>
                <c:pt idx="189" formatCode="0">
                  <c:v>3296</c:v>
                </c:pt>
                <c:pt idx="190" formatCode="0">
                  <c:v>3386</c:v>
                </c:pt>
                <c:pt idx="191" formatCode="0">
                  <c:v>3480</c:v>
                </c:pt>
                <c:pt idx="192" formatCode="0">
                  <c:v>3574</c:v>
                </c:pt>
                <c:pt idx="193" formatCode="0">
                  <c:v>3672</c:v>
                </c:pt>
                <c:pt idx="194" formatCode="0">
                  <c:v>3772</c:v>
                </c:pt>
                <c:pt idx="195" formatCode="0">
                  <c:v>3876</c:v>
                </c:pt>
                <c:pt idx="196" formatCode="0">
                  <c:v>3982</c:v>
                </c:pt>
                <c:pt idx="197" formatCode="0">
                  <c:v>4092</c:v>
                </c:pt>
                <c:pt idx="198" formatCode="0">
                  <c:v>4202</c:v>
                </c:pt>
                <c:pt idx="199" formatCode="0">
                  <c:v>4318</c:v>
                </c:pt>
                <c:pt idx="200" formatCode="0">
                  <c:v>4436</c:v>
                </c:pt>
                <c:pt idx="201" formatCode="0">
                  <c:v>4558</c:v>
                </c:pt>
                <c:pt idx="202" formatCode="0">
                  <c:v>4682</c:v>
                </c:pt>
                <c:pt idx="203" formatCode="0">
                  <c:v>4810</c:v>
                </c:pt>
                <c:pt idx="204" formatCode="0">
                  <c:v>4942</c:v>
                </c:pt>
                <c:pt idx="205" formatCode="0">
                  <c:v>5078</c:v>
                </c:pt>
                <c:pt idx="206" formatCode="0">
                  <c:v>5216</c:v>
                </c:pt>
                <c:pt idx="207" formatCode="0">
                  <c:v>5360</c:v>
                </c:pt>
                <c:pt idx="208" formatCode="0">
                  <c:v>5506</c:v>
                </c:pt>
                <c:pt idx="209" formatCode="0">
                  <c:v>5658</c:v>
                </c:pt>
                <c:pt idx="210" formatCode="0">
                  <c:v>5812</c:v>
                </c:pt>
                <c:pt idx="211" formatCode="0">
                  <c:v>5970</c:v>
                </c:pt>
                <c:pt idx="212" formatCode="0">
                  <c:v>6134</c:v>
                </c:pt>
                <c:pt idx="213" formatCode="0">
                  <c:v>6302</c:v>
                </c:pt>
                <c:pt idx="214" formatCode="0">
                  <c:v>6476</c:v>
                </c:pt>
                <c:pt idx="215" formatCode="0">
                  <c:v>6654</c:v>
                </c:pt>
                <c:pt idx="216" formatCode="0">
                  <c:v>6834</c:v>
                </c:pt>
                <c:pt idx="217" formatCode="0">
                  <c:v>7022</c:v>
                </c:pt>
                <c:pt idx="218" formatCode="0">
                  <c:v>7214</c:v>
                </c:pt>
                <c:pt idx="219" formatCode="0">
                  <c:v>7412</c:v>
                </c:pt>
                <c:pt idx="220" formatCode="0">
                  <c:v>7614</c:v>
                </c:pt>
                <c:pt idx="221" formatCode="0">
                  <c:v>7822</c:v>
                </c:pt>
                <c:pt idx="222" formatCode="0">
                  <c:v>8038</c:v>
                </c:pt>
                <c:pt idx="223" formatCode="0">
                  <c:v>8258</c:v>
                </c:pt>
                <c:pt idx="224" formatCode="0">
                  <c:v>8484</c:v>
                </c:pt>
                <c:pt idx="225" formatCode="0">
                  <c:v>8716</c:v>
                </c:pt>
                <c:pt idx="226" formatCode="0">
                  <c:v>8954</c:v>
                </c:pt>
                <c:pt idx="227" formatCode="0">
                  <c:v>9200</c:v>
                </c:pt>
                <c:pt idx="228" formatCode="0">
                  <c:v>9452</c:v>
                </c:pt>
                <c:pt idx="229" formatCode="0">
                  <c:v>9710</c:v>
                </c:pt>
                <c:pt idx="230" formatCode="0">
                  <c:v>9976</c:v>
                </c:pt>
                <c:pt idx="231" formatCode="0">
                  <c:v>10250</c:v>
                </c:pt>
                <c:pt idx="232" formatCode="0">
                  <c:v>10530</c:v>
                </c:pt>
                <c:pt idx="233" formatCode="0">
                  <c:v>10818</c:v>
                </c:pt>
                <c:pt idx="234" formatCode="0">
                  <c:v>11114</c:v>
                </c:pt>
                <c:pt idx="235" formatCode="0">
                  <c:v>11418</c:v>
                </c:pt>
                <c:pt idx="236" formatCode="0">
                  <c:v>11730</c:v>
                </c:pt>
                <c:pt idx="237" formatCode="0">
                  <c:v>12052</c:v>
                </c:pt>
                <c:pt idx="238" formatCode="0">
                  <c:v>12382</c:v>
                </c:pt>
                <c:pt idx="239" formatCode="0">
                  <c:v>12722</c:v>
                </c:pt>
                <c:pt idx="240" formatCode="0">
                  <c:v>13070</c:v>
                </c:pt>
                <c:pt idx="241" formatCode="0">
                  <c:v>13428</c:v>
                </c:pt>
                <c:pt idx="242" formatCode="0">
                  <c:v>13796</c:v>
                </c:pt>
                <c:pt idx="243" formatCode="0">
                  <c:v>14174</c:v>
                </c:pt>
                <c:pt idx="244" formatCode="0">
                  <c:v>14560</c:v>
                </c:pt>
                <c:pt idx="245" formatCode="0">
                  <c:v>14960</c:v>
                </c:pt>
                <c:pt idx="246" formatCode="0">
                  <c:v>15368</c:v>
                </c:pt>
                <c:pt idx="247" formatCode="0">
                  <c:v>15790</c:v>
                </c:pt>
                <c:pt idx="248" formatCode="0">
                  <c:v>16222</c:v>
                </c:pt>
                <c:pt idx="249" formatCode="0">
                  <c:v>16666</c:v>
                </c:pt>
                <c:pt idx="250" formatCode="0">
                  <c:v>17122</c:v>
                </c:pt>
                <c:pt idx="251" formatCode="0">
                  <c:v>17592</c:v>
                </c:pt>
                <c:pt idx="252" formatCode="0">
                  <c:v>18074</c:v>
                </c:pt>
                <c:pt idx="253" formatCode="0">
                  <c:v>18568</c:v>
                </c:pt>
                <c:pt idx="254" formatCode="0">
                  <c:v>19076</c:v>
                </c:pt>
                <c:pt idx="255" formatCode="0">
                  <c:v>19598</c:v>
                </c:pt>
                <c:pt idx="256" formatCode="0">
                  <c:v>20000</c:v>
                </c:pt>
              </c:numCache>
            </c:numRef>
          </c:xVal>
          <c:yVal>
            <c:numRef>
              <c:f>Berechnung!$U$5:$U$261</c:f>
              <c:numCache>
                <c:formatCode>0.00</c:formatCode>
                <c:ptCount val="257"/>
                <c:pt idx="0">
                  <c:v>-3.3658544688899066</c:v>
                </c:pt>
                <c:pt idx="1">
                  <c:v>-3.3658586734268137</c:v>
                </c:pt>
                <c:pt idx="2">
                  <c:v>-3.3658638559111225</c:v>
                </c:pt>
                <c:pt idx="3">
                  <c:v>-3.3658682888482745</c:v>
                </c:pt>
                <c:pt idx="4">
                  <c:v>-3.3658737454134058</c:v>
                </c:pt>
                <c:pt idx="5">
                  <c:v>-3.3658803003563245</c:v>
                </c:pt>
                <c:pt idx="6">
                  <c:v>-3.3658860808365865</c:v>
                </c:pt>
                <c:pt idx="7">
                  <c:v>-3.3658920108166774</c:v>
                </c:pt>
                <c:pt idx="8">
                  <c:v>-3.3658991180784459</c:v>
                </c:pt>
                <c:pt idx="9">
                  <c:v>-3.365906428827163</c:v>
                </c:pt>
                <c:pt idx="10">
                  <c:v>-3.3659139430634362</c:v>
                </c:pt>
                <c:pt idx="11">
                  <c:v>-3.3659216607878735</c:v>
                </c:pt>
                <c:pt idx="12">
                  <c:v>-3.3659295820011086</c:v>
                </c:pt>
                <c:pt idx="13">
                  <c:v>-3.365938883987027</c:v>
                </c:pt>
                <c:pt idx="14">
                  <c:v>-3.365948451756072</c:v>
                </c:pt>
                <c:pt idx="15">
                  <c:v>-3.36595828530927</c:v>
                </c:pt>
                <c:pt idx="16">
                  <c:v>-3.3659683846476742</c:v>
                </c:pt>
                <c:pt idx="17">
                  <c:v>-3.3659787497723586</c:v>
                </c:pt>
                <c:pt idx="18">
                  <c:v>-3.3659907282366763</c:v>
                </c:pt>
                <c:pt idx="19">
                  <c:v>-3.3660030430897834</c:v>
                </c:pt>
                <c:pt idx="20">
                  <c:v>-3.3660156943333455</c:v>
                </c:pt>
                <c:pt idx="21">
                  <c:v>-3.3660286819690723</c:v>
                </c:pt>
                <c:pt idx="22">
                  <c:v>-3.3660435072115975</c:v>
                </c:pt>
                <c:pt idx="23">
                  <c:v>-3.3660587477577408</c:v>
                </c:pt>
                <c:pt idx="24">
                  <c:v>-3.3660744036100461</c:v>
                </c:pt>
                <c:pt idx="25">
                  <c:v>-3.3660921047293235</c:v>
                </c:pt>
                <c:pt idx="26">
                  <c:v>-3.3661086327331695</c:v>
                </c:pt>
                <c:pt idx="27">
                  <c:v>-3.3661272932257482</c:v>
                </c:pt>
                <c:pt idx="28">
                  <c:v>-3.3661482232651831</c:v>
                </c:pt>
                <c:pt idx="29">
                  <c:v>-3.3661679345157443</c:v>
                </c:pt>
                <c:pt idx="30">
                  <c:v>-3.3661900108459926</c:v>
                </c:pt>
                <c:pt idx="31">
                  <c:v>-3.3662146017787462</c:v>
                </c:pt>
                <c:pt idx="32">
                  <c:v>-3.3662379240994245</c:v>
                </c:pt>
                <c:pt idx="33">
                  <c:v>-3.3662638648681602</c:v>
                </c:pt>
                <c:pt idx="34">
                  <c:v>-3.3662925860742705</c:v>
                </c:pt>
                <c:pt idx="35">
                  <c:v>-3.3663199846963252</c:v>
                </c:pt>
                <c:pt idx="36">
                  <c:v>-3.3663502759160453</c:v>
                </c:pt>
                <c:pt idx="37">
                  <c:v>-3.3663836341914126</c:v>
                </c:pt>
                <c:pt idx="38">
                  <c:v>-3.3664179270277641</c:v>
                </c:pt>
                <c:pt idx="39">
                  <c:v>-3.3664531544379868</c:v>
                </c:pt>
                <c:pt idx="40">
                  <c:v>-3.3664917604652347</c:v>
                </c:pt>
                <c:pt idx="41">
                  <c:v>-3.3665314298614395</c:v>
                </c:pt>
                <c:pt idx="42">
                  <c:v>-3.3665721626435667</c:v>
                </c:pt>
                <c:pt idx="43">
                  <c:v>-3.3666166063993415</c:v>
                </c:pt>
                <c:pt idx="44">
                  <c:v>-3.3666649730021252</c:v>
                </c:pt>
                <c:pt idx="45">
                  <c:v>-3.3667146855249963</c:v>
                </c:pt>
                <c:pt idx="46">
                  <c:v>-3.3667657439948577</c:v>
                </c:pt>
                <c:pt idx="47">
                  <c:v>-3.3668210992632375</c:v>
                </c:pt>
                <c:pt idx="48">
                  <c:v>-3.3668809881581483</c:v>
                </c:pt>
                <c:pt idx="49">
                  <c:v>-3.3669425388271357</c:v>
                </c:pt>
                <c:pt idx="50">
                  <c:v>-3.3670057513113196</c:v>
                </c:pt>
                <c:pt idx="51">
                  <c:v>-3.3670772044909163</c:v>
                </c:pt>
                <c:pt idx="52">
                  <c:v>-3.3671472856733589</c:v>
                </c:pt>
                <c:pt idx="53">
                  <c:v>-3.3672261436253264</c:v>
                </c:pt>
                <c:pt idx="54">
                  <c:v>-3.367307199578514</c:v>
                </c:pt>
                <c:pt idx="55">
                  <c:v>-3.36739045360454</c:v>
                </c:pt>
                <c:pt idx="56">
                  <c:v>-3.3674796709533981</c:v>
                </c:pt>
                <c:pt idx="57">
                  <c:v>-3.3675751508971641</c:v>
                </c:pt>
                <c:pt idx="58">
                  <c:v>-3.3676772051994237</c:v>
                </c:pt>
                <c:pt idx="59">
                  <c:v>-3.3677820687989621</c:v>
                </c:pt>
                <c:pt idx="60">
                  <c:v>-3.3678939391908274</c:v>
                </c:pt>
                <c:pt idx="61">
                  <c:v>-3.3680088393994305</c:v>
                </c:pt>
                <c:pt idx="62">
                  <c:v>-3.3681356256696455</c:v>
                </c:pt>
                <c:pt idx="63">
                  <c:v>-3.36826590758238</c:v>
                </c:pt>
                <c:pt idx="64">
                  <c:v>-3.3684043606995639</c:v>
                </c:pt>
                <c:pt idx="65">
                  <c:v>-3.3685513593475185</c:v>
                </c:pt>
                <c:pt idx="66">
                  <c:v>-3.3687072903731865</c:v>
                </c:pt>
                <c:pt idx="67">
                  <c:v>-3.3688674786642911</c:v>
                </c:pt>
                <c:pt idx="68">
                  <c:v>-3.3690423437291743</c:v>
                </c:pt>
                <c:pt idx="69">
                  <c:v>-3.3692220154945578</c:v>
                </c:pt>
                <c:pt idx="70">
                  <c:v>-3.3694119929294031</c:v>
                </c:pt>
                <c:pt idx="71">
                  <c:v>-3.3696183655646994</c:v>
                </c:pt>
                <c:pt idx="72">
                  <c:v>-3.36983043188126</c:v>
                </c:pt>
                <c:pt idx="73">
                  <c:v>-3.3700541568148692</c:v>
                </c:pt>
                <c:pt idx="74">
                  <c:v>-3.3702961459424783</c:v>
                </c:pt>
                <c:pt idx="75">
                  <c:v>-3.3705447912932707</c:v>
                </c:pt>
                <c:pt idx="76">
                  <c:v>-3.3708065613847764</c:v>
                </c:pt>
                <c:pt idx="77">
                  <c:v>-3.3710886155134578</c:v>
                </c:pt>
                <c:pt idx="78">
                  <c:v>-3.3713851940877144</c:v>
                </c:pt>
                <c:pt idx="79">
                  <c:v>-3.3716968474131539</c:v>
                </c:pt>
                <c:pt idx="80">
                  <c:v>-3.3720241384441723</c:v>
                </c:pt>
                <c:pt idx="81">
                  <c:v>-3.3723750513231825</c:v>
                </c:pt>
                <c:pt idx="82">
                  <c:v>-3.3727431697192278</c:v>
                </c:pt>
                <c:pt idx="83">
                  <c:v>-3.3731291072054361</c:v>
                </c:pt>
                <c:pt idx="84">
                  <c:v>-3.373533490076388</c:v>
                </c:pt>
                <c:pt idx="85">
                  <c:v>-3.3739652113677057</c:v>
                </c:pt>
                <c:pt idx="86">
                  <c:v>-3.3744171147011484</c:v>
                </c:pt>
                <c:pt idx="87">
                  <c:v>-3.3748985896492196</c:v>
                </c:pt>
                <c:pt idx="88">
                  <c:v>-3.3754110389928731</c:v>
                </c:pt>
                <c:pt idx="89">
                  <c:v>-3.3759375117781425</c:v>
                </c:pt>
                <c:pt idx="90">
                  <c:v>-3.376496899074513</c:v>
                </c:pt>
                <c:pt idx="91">
                  <c:v>-3.3770907054602981</c:v>
                </c:pt>
                <c:pt idx="92">
                  <c:v>-3.3777204863613237</c:v>
                </c:pt>
                <c:pt idx="93">
                  <c:v>-3.3783878481436074</c:v>
                </c:pt>
                <c:pt idx="94">
                  <c:v>-3.3790944482129865</c:v>
                </c:pt>
                <c:pt idx="95">
                  <c:v>-3.3798419951220278</c:v>
                </c:pt>
                <c:pt idx="96">
                  <c:v>-3.3806322486846607</c:v>
                </c:pt>
                <c:pt idx="97">
                  <c:v>-3.3814441578711882</c:v>
                </c:pt>
                <c:pt idx="98">
                  <c:v>-3.382324674566191</c:v>
                </c:pt>
                <c:pt idx="99">
                  <c:v>-3.3832293362189958</c:v>
                </c:pt>
                <c:pt idx="100">
                  <c:v>-3.3842077058117743</c:v>
                </c:pt>
                <c:pt idx="101">
                  <c:v>-3.385238320637789</c:v>
                </c:pt>
                <c:pt idx="102">
                  <c:v>-3.386323250911377</c:v>
                </c:pt>
                <c:pt idx="103">
                  <c:v>-3.3874646191574325</c:v>
                </c:pt>
                <c:pt idx="104">
                  <c:v>-3.3886646004027972</c:v>
                </c:pt>
                <c:pt idx="105">
                  <c:v>-3.3899254223793136</c:v>
                </c:pt>
                <c:pt idx="106">
                  <c:v>-3.3912785413884143</c:v>
                </c:pt>
                <c:pt idx="107">
                  <c:v>-3.3926987101742778</c:v>
                </c:pt>
                <c:pt idx="108">
                  <c:v>-3.3942191887721114</c:v>
                </c:pt>
                <c:pt idx="109">
                  <c:v>-3.3957816680188846</c:v>
                </c:pt>
                <c:pt idx="110">
                  <c:v>-3.3974512287369341</c:v>
                </c:pt>
                <c:pt idx="111">
                  <c:v>-3.3991997033002437</c:v>
                </c:pt>
                <c:pt idx="112">
                  <c:v>-3.4010641539078037</c:v>
                </c:pt>
                <c:pt idx="113">
                  <c:v>-3.4030148609465676</c:v>
                </c:pt>
                <c:pt idx="114">
                  <c:v>-3.4051272648268025</c:v>
                </c:pt>
                <c:pt idx="115">
                  <c:v>-3.4072984036235336</c:v>
                </c:pt>
                <c:pt idx="116">
                  <c:v>-3.4096049491030307</c:v>
                </c:pt>
                <c:pt idx="117">
                  <c:v>-3.4120531422074993</c:v>
                </c:pt>
                <c:pt idx="118">
                  <c:v>-3.4146089553452139</c:v>
                </c:pt>
                <c:pt idx="119">
                  <c:v>-3.4173588978791098</c:v>
                </c:pt>
                <c:pt idx="120">
                  <c:v>-3.420227705958387</c:v>
                </c:pt>
                <c:pt idx="121">
                  <c:v>-3.4232628742393678</c:v>
                </c:pt>
                <c:pt idx="122">
                  <c:v>-3.4264716350760964</c:v>
                </c:pt>
                <c:pt idx="123">
                  <c:v>-3.4298614453286929</c:v>
                </c:pt>
                <c:pt idx="124">
                  <c:v>-3.4334399884872751</c:v>
                </c:pt>
                <c:pt idx="125">
                  <c:v>-3.4371661195819012</c:v>
                </c:pt>
                <c:pt idx="126">
                  <c:v>-3.4411447290669828</c:v>
                </c:pt>
                <c:pt idx="127">
                  <c:v>-3.4453882984669493</c:v>
                </c:pt>
                <c:pt idx="128">
                  <c:v>-3.4498565113608421</c:v>
                </c:pt>
                <c:pt idx="129">
                  <c:v>-3.4545583321244058</c:v>
                </c:pt>
                <c:pt idx="130">
                  <c:v>-3.4595029688330441</c:v>
                </c:pt>
                <c:pt idx="131">
                  <c:v>-3.4646998766322472</c:v>
                </c:pt>
                <c:pt idx="132">
                  <c:v>-3.470277799578394</c:v>
                </c:pt>
                <c:pt idx="133">
                  <c:v>-3.4761343124610242</c:v>
                </c:pt>
                <c:pt idx="134">
                  <c:v>-3.4822798650014248</c:v>
                </c:pt>
                <c:pt idx="135">
                  <c:v>-3.4887898754556321</c:v>
                </c:pt>
                <c:pt idx="136">
                  <c:v>-3.4956807740038167</c:v>
                </c:pt>
                <c:pt idx="137">
                  <c:v>-3.5029695573118413</c:v>
                </c:pt>
                <c:pt idx="138">
                  <c:v>-3.510673798674786</c:v>
                </c:pt>
                <c:pt idx="139">
                  <c:v>-3.5187392791791865</c:v>
                </c:pt>
                <c:pt idx="140">
                  <c:v>-3.5273274523098297</c:v>
                </c:pt>
                <c:pt idx="141">
                  <c:v>-3.5364638866748765</c:v>
                </c:pt>
                <c:pt idx="142">
                  <c:v>-3.5460176216204289</c:v>
                </c:pt>
                <c:pt idx="143">
                  <c:v>-3.5560837373547685</c:v>
                </c:pt>
                <c:pt idx="144">
                  <c:v>-3.5668502077915578</c:v>
                </c:pt>
                <c:pt idx="145">
                  <c:v>-3.5781818719331717</c:v>
                </c:pt>
                <c:pt idx="146">
                  <c:v>-3.5901017601957359</c:v>
                </c:pt>
                <c:pt idx="147">
                  <c:v>-3.6028152198098971</c:v>
                </c:pt>
                <c:pt idx="148">
                  <c:v>-3.6161756190533256</c:v>
                </c:pt>
                <c:pt idx="149">
                  <c:v>-3.6302085925605048</c:v>
                </c:pt>
                <c:pt idx="150">
                  <c:v>-3.6452375040646068</c:v>
                </c:pt>
                <c:pt idx="151">
                  <c:v>-3.6610099066908215</c:v>
                </c:pt>
                <c:pt idx="152">
                  <c:v>-3.6777643369650175</c:v>
                </c:pt>
                <c:pt idx="153">
                  <c:v>-3.695440874285667</c:v>
                </c:pt>
                <c:pt idx="154">
                  <c:v>-3.714191278352823</c:v>
                </c:pt>
                <c:pt idx="155">
                  <c:v>-3.7339528945041156</c:v>
                </c:pt>
                <c:pt idx="156">
                  <c:v>-3.7548875417544898</c:v>
                </c:pt>
                <c:pt idx="157">
                  <c:v>-3.7770512398412159</c:v>
                </c:pt>
                <c:pt idx="158">
                  <c:v>-3.8006276276027569</c:v>
                </c:pt>
                <c:pt idx="159">
                  <c:v>-3.8253016458326461</c:v>
                </c:pt>
                <c:pt idx="160">
                  <c:v>-3.8517785498491182</c:v>
                </c:pt>
                <c:pt idx="161">
                  <c:v>-3.8794749643901509</c:v>
                </c:pt>
                <c:pt idx="162">
                  <c:v>-3.9091419727685475</c:v>
                </c:pt>
                <c:pt idx="163">
                  <c:v>-3.9403074519149568</c:v>
                </c:pt>
                <c:pt idx="164">
                  <c:v>-3.9734847646859404</c:v>
                </c:pt>
                <c:pt idx="165">
                  <c:v>-4.0084705882387457</c:v>
                </c:pt>
                <c:pt idx="166">
                  <c:v>-4.0458279820130247</c:v>
                </c:pt>
                <c:pt idx="167">
                  <c:v>-4.0851935703364877</c:v>
                </c:pt>
                <c:pt idx="168">
                  <c:v>-4.1269999346949824</c:v>
                </c:pt>
                <c:pt idx="169">
                  <c:v>-4.1711994084880981</c:v>
                </c:pt>
                <c:pt idx="170">
                  <c:v>-4.2184553147617398</c:v>
                </c:pt>
                <c:pt idx="171">
                  <c:v>-4.2672540031329707</c:v>
                </c:pt>
                <c:pt idx="172">
                  <c:v>-4.320719675079836</c:v>
                </c:pt>
                <c:pt idx="173">
                  <c:v>-4.3779771844080786</c:v>
                </c:pt>
                <c:pt idx="174">
                  <c:v>-4.4371793704972484</c:v>
                </c:pt>
                <c:pt idx="175">
                  <c:v>-4.5005018382582493</c:v>
                </c:pt>
                <c:pt idx="176">
                  <c:v>-4.5681923443656247</c:v>
                </c:pt>
                <c:pt idx="177">
                  <c:v>-4.6405140037405044</c:v>
                </c:pt>
                <c:pt idx="178">
                  <c:v>-4.7153658176480846</c:v>
                </c:pt>
                <c:pt idx="179">
                  <c:v>-4.7977187981979545</c:v>
                </c:pt>
                <c:pt idx="180">
                  <c:v>-4.883034736556958</c:v>
                </c:pt>
                <c:pt idx="181">
                  <c:v>-4.9766619364820466</c:v>
                </c:pt>
                <c:pt idx="182">
                  <c:v>-5.0737434998230526</c:v>
                </c:pt>
                <c:pt idx="183">
                  <c:v>-5.177195245506514</c:v>
                </c:pt>
                <c:pt idx="184">
                  <c:v>-5.2903548410788206</c:v>
                </c:pt>
                <c:pt idx="185">
                  <c:v>-5.4078291560887042</c:v>
                </c:pt>
                <c:pt idx="186">
                  <c:v>-5.5360822291258769</c:v>
                </c:pt>
                <c:pt idx="187">
                  <c:v>-5.6726284991174269</c:v>
                </c:pt>
                <c:pt idx="188">
                  <c:v>-5.8145183715799984</c:v>
                </c:pt>
                <c:pt idx="189">
                  <c:v>-5.969023193665123</c:v>
                </c:pt>
                <c:pt idx="190">
                  <c:v>-6.1333752676664632</c:v>
                </c:pt>
                <c:pt idx="191">
                  <c:v>-6.3120196570422813</c:v>
                </c:pt>
                <c:pt idx="192">
                  <c:v>-6.4979504557297023</c:v>
                </c:pt>
                <c:pt idx="193">
                  <c:v>-6.6997004290685247</c:v>
                </c:pt>
                <c:pt idx="194">
                  <c:v>-6.9140310073065914</c:v>
                </c:pt>
                <c:pt idx="195">
                  <c:v>-7.146134004318613</c:v>
                </c:pt>
                <c:pt idx="196">
                  <c:v>-7.3924528430033654</c:v>
                </c:pt>
                <c:pt idx="197">
                  <c:v>-7.6585265278887649</c:v>
                </c:pt>
                <c:pt idx="198">
                  <c:v>-7.9352218656062492</c:v>
                </c:pt>
                <c:pt idx="199">
                  <c:v>-8.2383546909620993</c:v>
                </c:pt>
                <c:pt idx="200">
                  <c:v>-8.5583075373931106</c:v>
                </c:pt>
                <c:pt idx="201">
                  <c:v>-8.9007449767771405</c:v>
                </c:pt>
                <c:pt idx="202">
                  <c:v>-9.2598479944757965</c:v>
                </c:pt>
                <c:pt idx="203">
                  <c:v>-9.6405180783734981</c:v>
                </c:pt>
                <c:pt idx="204">
                  <c:v>-10.041076651911805</c:v>
                </c:pt>
                <c:pt idx="205">
                  <c:v>-10.458296976885146</c:v>
                </c:pt>
                <c:pt idx="206">
                  <c:v>-10.880679031017412</c:v>
                </c:pt>
                <c:pt idx="207">
                  <c:v>-11.312171344137262</c:v>
                </c:pt>
                <c:pt idx="208">
                  <c:v>-11.728905187273771</c:v>
                </c:pt>
                <c:pt idx="209">
                  <c:v>-12.125706947476543</c:v>
                </c:pt>
                <c:pt idx="210">
                  <c:v>-12.471233037082207</c:v>
                </c:pt>
                <c:pt idx="211">
                  <c:v>-12.746787022354354</c:v>
                </c:pt>
                <c:pt idx="212">
                  <c:v>-12.928980577996876</c:v>
                </c:pt>
                <c:pt idx="213">
                  <c:v>-12.992129456293771</c:v>
                </c:pt>
                <c:pt idx="214">
                  <c:v>-12.922425999756207</c:v>
                </c:pt>
                <c:pt idx="215">
                  <c:v>-12.719360231787519</c:v>
                </c:pt>
                <c:pt idx="216">
                  <c:v>-12.401314075417822</c:v>
                </c:pt>
                <c:pt idx="217">
                  <c:v>-11.979648872220746</c:v>
                </c:pt>
                <c:pt idx="218">
                  <c:v>-11.488326631226638</c:v>
                </c:pt>
                <c:pt idx="219">
                  <c:v>-10.948479767198469</c:v>
                </c:pt>
                <c:pt idx="220">
                  <c:v>-10.387967163444555</c:v>
                </c:pt>
                <c:pt idx="221">
                  <c:v>-9.8188995159640076</c:v>
                </c:pt>
                <c:pt idx="222">
                  <c:v>-9.2492334252775308</c:v>
                </c:pt>
                <c:pt idx="223">
                  <c:v>-8.6988359472677974</c:v>
                </c:pt>
                <c:pt idx="224">
                  <c:v>-8.1684808257301373</c:v>
                </c:pt>
                <c:pt idx="225">
                  <c:v>-7.6620017298511813</c:v>
                </c:pt>
                <c:pt idx="226">
                  <c:v>-7.1815341448969399</c:v>
                </c:pt>
                <c:pt idx="227">
                  <c:v>-6.724448305282694</c:v>
                </c:pt>
                <c:pt idx="228">
                  <c:v>-6.2949986047891535</c:v>
                </c:pt>
                <c:pt idx="229">
                  <c:v>-5.8926590783657655</c:v>
                </c:pt>
                <c:pt idx="230">
                  <c:v>-5.5138061265848073</c:v>
                </c:pt>
                <c:pt idx="231">
                  <c:v>-5.1580235301746367</c:v>
                </c:pt>
                <c:pt idx="232">
                  <c:v>-4.8268983504054468</c:v>
                </c:pt>
                <c:pt idx="233">
                  <c:v>-4.5169219394896007</c:v>
                </c:pt>
                <c:pt idx="234">
                  <c:v>-4.2271847959405555</c:v>
                </c:pt>
                <c:pt idx="235">
                  <c:v>-3.9567015072690781</c:v>
                </c:pt>
                <c:pt idx="236">
                  <c:v>-3.7044448243938835</c:v>
                </c:pt>
                <c:pt idx="237">
                  <c:v>-3.4679720279748243</c:v>
                </c:pt>
                <c:pt idx="238">
                  <c:v>-3.2479005184051548</c:v>
                </c:pt>
                <c:pt idx="239">
                  <c:v>-3.0420204541535161</c:v>
                </c:pt>
                <c:pt idx="240">
                  <c:v>-2.8506755237334014</c:v>
                </c:pt>
                <c:pt idx="241">
                  <c:v>-2.6719035456611513</c:v>
                </c:pt>
                <c:pt idx="242">
                  <c:v>-2.5050053182341818</c:v>
                </c:pt>
                <c:pt idx="243">
                  <c:v>-2.3492851800304377</c:v>
                </c:pt>
                <c:pt idx="244">
                  <c:v>-2.2047733539109653</c:v>
                </c:pt>
                <c:pt idx="245">
                  <c:v>-2.0686642793837113</c:v>
                </c:pt>
                <c:pt idx="246">
                  <c:v>-1.9424582460526607</c:v>
                </c:pt>
                <c:pt idx="247">
                  <c:v>-1.8237550664362185</c:v>
                </c:pt>
                <c:pt idx="248">
                  <c:v>-1.7132370709400799</c:v>
                </c:pt>
                <c:pt idx="249">
                  <c:v>-1.6098796948421485</c:v>
                </c:pt>
                <c:pt idx="250">
                  <c:v>-1.5132567212986414</c:v>
                </c:pt>
                <c:pt idx="251">
                  <c:v>-1.4225859902652345</c:v>
                </c:pt>
                <c:pt idx="252">
                  <c:v>-1.3379021124252506</c:v>
                </c:pt>
                <c:pt idx="253">
                  <c:v>-1.2588137151037526</c:v>
                </c:pt>
                <c:pt idx="254">
                  <c:v>-1.1846700103512422</c:v>
                </c:pt>
                <c:pt idx="255">
                  <c:v>-1.1151921333360018</c:v>
                </c:pt>
                <c:pt idx="256">
                  <c:v>-1.065825793745014</c:v>
                </c:pt>
              </c:numCache>
            </c:numRef>
          </c:yVal>
        </c:ser>
        <c:ser>
          <c:idx val="0"/>
          <c:order val="1"/>
          <c:tx>
            <c:strRef>
              <c:f>Berechnung!$AD$3</c:f>
              <c:strCache>
                <c:ptCount val="1"/>
                <c:pt idx="0">
                  <c:v>Messwerte</c:v>
                </c:pt>
              </c:strCache>
            </c:strRef>
          </c:tx>
          <c:spPr>
            <a:ln w="3175"/>
          </c:spPr>
          <c:marker>
            <c:symbol val="none"/>
          </c:marker>
          <c:xVal>
            <c:numRef>
              <c:f>Berechnung!$AA$5:$AA$261</c:f>
              <c:numCache>
                <c:formatCode>0.0</c:formatCode>
                <c:ptCount val="257"/>
                <c:pt idx="0">
                  <c:v>20</c:v>
                </c:pt>
                <c:pt idx="1">
                  <c:v>21.1</c:v>
                </c:pt>
                <c:pt idx="2">
                  <c:v>22.2</c:v>
                </c:pt>
                <c:pt idx="3">
                  <c:v>23.5</c:v>
                </c:pt>
                <c:pt idx="4">
                  <c:v>24.8</c:v>
                </c:pt>
                <c:pt idx="5">
                  <c:v>26.2</c:v>
                </c:pt>
                <c:pt idx="6">
                  <c:v>27.6</c:v>
                </c:pt>
                <c:pt idx="7">
                  <c:v>29.2</c:v>
                </c:pt>
                <c:pt idx="8">
                  <c:v>30.8</c:v>
                </c:pt>
                <c:pt idx="9">
                  <c:v>32.5</c:v>
                </c:pt>
                <c:pt idx="10">
                  <c:v>34.299999999999997</c:v>
                </c:pt>
                <c:pt idx="11">
                  <c:v>36.200000000000003</c:v>
                </c:pt>
                <c:pt idx="12">
                  <c:v>38.200000000000003</c:v>
                </c:pt>
                <c:pt idx="13">
                  <c:v>40.299999999999997</c:v>
                </c:pt>
                <c:pt idx="14">
                  <c:v>42.6</c:v>
                </c:pt>
                <c:pt idx="15">
                  <c:v>44.9</c:v>
                </c:pt>
                <c:pt idx="16">
                  <c:v>47.4</c:v>
                </c:pt>
                <c:pt idx="17">
                  <c:v>50.1</c:v>
                </c:pt>
                <c:pt idx="18">
                  <c:v>52.8</c:v>
                </c:pt>
                <c:pt idx="19">
                  <c:v>55.8</c:v>
                </c:pt>
                <c:pt idx="20">
                  <c:v>58.9</c:v>
                </c:pt>
                <c:pt idx="21">
                  <c:v>62.1</c:v>
                </c:pt>
                <c:pt idx="22">
                  <c:v>65.599999999999994</c:v>
                </c:pt>
                <c:pt idx="23">
                  <c:v>69.2</c:v>
                </c:pt>
                <c:pt idx="24">
                  <c:v>73.099999999999994</c:v>
                </c:pt>
                <c:pt idx="25">
                  <c:v>77.099999999999994</c:v>
                </c:pt>
                <c:pt idx="26">
                  <c:v>81.400000000000006</c:v>
                </c:pt>
                <c:pt idx="27">
                  <c:v>86</c:v>
                </c:pt>
                <c:pt idx="28">
                  <c:v>90.7</c:v>
                </c:pt>
                <c:pt idx="29">
                  <c:v>95.8</c:v>
                </c:pt>
                <c:pt idx="30">
                  <c:v>101.1</c:v>
                </c:pt>
                <c:pt idx="31">
                  <c:v>106.7</c:v>
                </c:pt>
                <c:pt idx="32">
                  <c:v>112.6</c:v>
                </c:pt>
                <c:pt idx="33">
                  <c:v>118.9</c:v>
                </c:pt>
                <c:pt idx="34">
                  <c:v>125.5</c:v>
                </c:pt>
                <c:pt idx="35">
                  <c:v>132.4</c:v>
                </c:pt>
                <c:pt idx="36">
                  <c:v>139.80000000000001</c:v>
                </c:pt>
                <c:pt idx="37">
                  <c:v>147.6</c:v>
                </c:pt>
                <c:pt idx="38">
                  <c:v>155.69999999999999</c:v>
                </c:pt>
                <c:pt idx="39">
                  <c:v>164.4</c:v>
                </c:pt>
                <c:pt idx="40">
                  <c:v>173.5</c:v>
                </c:pt>
                <c:pt idx="41">
                  <c:v>183.2</c:v>
                </c:pt>
                <c:pt idx="42">
                  <c:v>193.3</c:v>
                </c:pt>
                <c:pt idx="43">
                  <c:v>204</c:v>
                </c:pt>
                <c:pt idx="44">
                  <c:v>215.4</c:v>
                </c:pt>
                <c:pt idx="45">
                  <c:v>227.2</c:v>
                </c:pt>
                <c:pt idx="46">
                  <c:v>239.8</c:v>
                </c:pt>
                <c:pt idx="47">
                  <c:v>253.2</c:v>
                </c:pt>
                <c:pt idx="48">
                  <c:v>267.39999999999998</c:v>
                </c:pt>
                <c:pt idx="49">
                  <c:v>282.2</c:v>
                </c:pt>
                <c:pt idx="50">
                  <c:v>297.8</c:v>
                </c:pt>
                <c:pt idx="51">
                  <c:v>314.39999999999998</c:v>
                </c:pt>
                <c:pt idx="52">
                  <c:v>331.8</c:v>
                </c:pt>
                <c:pt idx="53">
                  <c:v>350.2</c:v>
                </c:pt>
                <c:pt idx="54">
                  <c:v>369.8</c:v>
                </c:pt>
                <c:pt idx="55">
                  <c:v>390.2</c:v>
                </c:pt>
                <c:pt idx="56">
                  <c:v>411.8</c:v>
                </c:pt>
                <c:pt idx="57">
                  <c:v>434.8</c:v>
                </c:pt>
                <c:pt idx="58">
                  <c:v>458.8</c:v>
                </c:pt>
                <c:pt idx="59">
                  <c:v>484.2</c:v>
                </c:pt>
                <c:pt idx="60">
                  <c:v>511.2</c:v>
                </c:pt>
                <c:pt idx="61">
                  <c:v>539.6</c:v>
                </c:pt>
                <c:pt idx="62">
                  <c:v>569.6</c:v>
                </c:pt>
                <c:pt idx="63">
                  <c:v>601</c:v>
                </c:pt>
                <c:pt idx="64">
                  <c:v>634.6</c:v>
                </c:pt>
                <c:pt idx="65">
                  <c:v>669.8</c:v>
                </c:pt>
                <c:pt idx="66">
                  <c:v>707</c:v>
                </c:pt>
                <c:pt idx="67">
                  <c:v>746.2</c:v>
                </c:pt>
                <c:pt idx="68">
                  <c:v>787.6</c:v>
                </c:pt>
                <c:pt idx="69">
                  <c:v>831.4</c:v>
                </c:pt>
                <c:pt idx="70">
                  <c:v>877.4</c:v>
                </c:pt>
                <c:pt idx="71">
                  <c:v>926.2</c:v>
                </c:pt>
                <c:pt idx="72">
                  <c:v>977.6</c:v>
                </c:pt>
                <c:pt idx="73" formatCode="0">
                  <c:v>1031.8</c:v>
                </c:pt>
                <c:pt idx="74" formatCode="0">
                  <c:v>1089.2</c:v>
                </c:pt>
                <c:pt idx="75" formatCode="0">
                  <c:v>1149.5999999999999</c:v>
                </c:pt>
                <c:pt idx="76" formatCode="0">
                  <c:v>1213.4000000000001</c:v>
                </c:pt>
                <c:pt idx="77" formatCode="0">
                  <c:v>1280.8</c:v>
                </c:pt>
                <c:pt idx="78" formatCode="0">
                  <c:v>1351.8</c:v>
                </c:pt>
                <c:pt idx="79" formatCode="0">
                  <c:v>1427</c:v>
                </c:pt>
                <c:pt idx="80" formatCode="0">
                  <c:v>1506.2</c:v>
                </c:pt>
                <c:pt idx="81" formatCode="0">
                  <c:v>1589.8</c:v>
                </c:pt>
                <c:pt idx="82" formatCode="0">
                  <c:v>1678</c:v>
                </c:pt>
                <c:pt idx="83" formatCode="0">
                  <c:v>1771.2</c:v>
                </c:pt>
                <c:pt idx="84" formatCode="0">
                  <c:v>1869.4</c:v>
                </c:pt>
                <c:pt idx="85" formatCode="0">
                  <c:v>1973.2</c:v>
                </c:pt>
                <c:pt idx="86" formatCode="0">
                  <c:v>2082</c:v>
                </c:pt>
                <c:pt idx="87" formatCode="0">
                  <c:v>2198</c:v>
                </c:pt>
                <c:pt idx="88" formatCode="0">
                  <c:v>2320</c:v>
                </c:pt>
                <c:pt idx="89" formatCode="0">
                  <c:v>2448</c:v>
                </c:pt>
                <c:pt idx="90" formatCode="0">
                  <c:v>2584</c:v>
                </c:pt>
                <c:pt idx="91" formatCode="0">
                  <c:v>2728</c:v>
                </c:pt>
                <c:pt idx="92" formatCode="0">
                  <c:v>2880</c:v>
                </c:pt>
                <c:pt idx="93" formatCode="0">
                  <c:v>3040</c:v>
                </c:pt>
                <c:pt idx="94" formatCode="0">
                  <c:v>3208</c:v>
                </c:pt>
                <c:pt idx="95" formatCode="0">
                  <c:v>3386</c:v>
                </c:pt>
                <c:pt idx="96" formatCode="0">
                  <c:v>3574</c:v>
                </c:pt>
                <c:pt idx="97" formatCode="0">
                  <c:v>3772</c:v>
                </c:pt>
                <c:pt idx="98" formatCode="0">
                  <c:v>3982</c:v>
                </c:pt>
                <c:pt idx="99" formatCode="0">
                  <c:v>4202</c:v>
                </c:pt>
                <c:pt idx="100" formatCode="0">
                  <c:v>4436</c:v>
                </c:pt>
                <c:pt idx="101" formatCode="0">
                  <c:v>4682</c:v>
                </c:pt>
                <c:pt idx="102" formatCode="0">
                  <c:v>4942</c:v>
                </c:pt>
                <c:pt idx="103" formatCode="0">
                  <c:v>5216</c:v>
                </c:pt>
                <c:pt idx="104" formatCode="0">
                  <c:v>5506</c:v>
                </c:pt>
                <c:pt idx="105" formatCode="0">
                  <c:v>5812</c:v>
                </c:pt>
                <c:pt idx="106" formatCode="0">
                  <c:v>6134</c:v>
                </c:pt>
                <c:pt idx="107" formatCode="0">
                  <c:v>6476</c:v>
                </c:pt>
                <c:pt idx="108" formatCode="0">
                  <c:v>6834</c:v>
                </c:pt>
                <c:pt idx="109" formatCode="0">
                  <c:v>7214</c:v>
                </c:pt>
                <c:pt idx="110" formatCode="0">
                  <c:v>7614</c:v>
                </c:pt>
                <c:pt idx="111" formatCode="0">
                  <c:v>8038</c:v>
                </c:pt>
                <c:pt idx="112" formatCode="0">
                  <c:v>8484</c:v>
                </c:pt>
                <c:pt idx="113" formatCode="0">
                  <c:v>8954</c:v>
                </c:pt>
                <c:pt idx="114" formatCode="0">
                  <c:v>9452</c:v>
                </c:pt>
                <c:pt idx="115" formatCode="0">
                  <c:v>9976</c:v>
                </c:pt>
                <c:pt idx="116" formatCode="0">
                  <c:v>10530</c:v>
                </c:pt>
                <c:pt idx="117" formatCode="0">
                  <c:v>11114</c:v>
                </c:pt>
                <c:pt idx="118" formatCode="0">
                  <c:v>11730</c:v>
                </c:pt>
                <c:pt idx="119" formatCode="0">
                  <c:v>12382</c:v>
                </c:pt>
                <c:pt idx="120" formatCode="0">
                  <c:v>13070</c:v>
                </c:pt>
                <c:pt idx="121" formatCode="0">
                  <c:v>13796</c:v>
                </c:pt>
                <c:pt idx="122" formatCode="0">
                  <c:v>14560</c:v>
                </c:pt>
                <c:pt idx="123" formatCode="0">
                  <c:v>15368</c:v>
                </c:pt>
                <c:pt idx="124" formatCode="0">
                  <c:v>16222</c:v>
                </c:pt>
                <c:pt idx="125" formatCode="0">
                  <c:v>17122</c:v>
                </c:pt>
                <c:pt idx="126" formatCode="0">
                  <c:v>18074</c:v>
                </c:pt>
                <c:pt idx="127" formatCode="0">
                  <c:v>19076</c:v>
                </c:pt>
                <c:pt idx="128" formatCode="0">
                  <c:v>20000</c:v>
                </c:pt>
              </c:numCache>
            </c:numRef>
          </c:xVal>
          <c:yVal>
            <c:numRef>
              <c:f>Berechnung!$AD$5:$AD$261</c:f>
              <c:numCache>
                <c:formatCode>0.00</c:formatCode>
                <c:ptCount val="257"/>
                <c:pt idx="0">
                  <c:v>-3.3950216204932442</c:v>
                </c:pt>
                <c:pt idx="1">
                  <c:v>-3.3950216204932442</c:v>
                </c:pt>
                <c:pt idx="2">
                  <c:v>-3.3950216204932442</c:v>
                </c:pt>
                <c:pt idx="3">
                  <c:v>-3.3950216204932442</c:v>
                </c:pt>
                <c:pt idx="4">
                  <c:v>-3.3950216204932442</c:v>
                </c:pt>
                <c:pt idx="5">
                  <c:v>-3.3950216204932442</c:v>
                </c:pt>
                <c:pt idx="6">
                  <c:v>-3.3950216204932442</c:v>
                </c:pt>
                <c:pt idx="7">
                  <c:v>-3.3950216204932442</c:v>
                </c:pt>
                <c:pt idx="8">
                  <c:v>-3.3950216204932442</c:v>
                </c:pt>
                <c:pt idx="9">
                  <c:v>-3.3950216204932442</c:v>
                </c:pt>
                <c:pt idx="10">
                  <c:v>-3.3950216204932442</c:v>
                </c:pt>
                <c:pt idx="11">
                  <c:v>-3.3950216204932442</c:v>
                </c:pt>
                <c:pt idx="12">
                  <c:v>-3.3950216204932442</c:v>
                </c:pt>
                <c:pt idx="13">
                  <c:v>-3.3950216204932442</c:v>
                </c:pt>
                <c:pt idx="14">
                  <c:v>-3.3950216204932442</c:v>
                </c:pt>
                <c:pt idx="15">
                  <c:v>-3.3950216204932442</c:v>
                </c:pt>
                <c:pt idx="16">
                  <c:v>-3.3950216204932442</c:v>
                </c:pt>
                <c:pt idx="17">
                  <c:v>-3.3950216204932442</c:v>
                </c:pt>
                <c:pt idx="18">
                  <c:v>-3.3950216204932442</c:v>
                </c:pt>
                <c:pt idx="19">
                  <c:v>-3.3950216204932442</c:v>
                </c:pt>
                <c:pt idx="20">
                  <c:v>-3.3950216204932442</c:v>
                </c:pt>
                <c:pt idx="21">
                  <c:v>-3.3950216204932442</c:v>
                </c:pt>
                <c:pt idx="22">
                  <c:v>-3.3950216204932442</c:v>
                </c:pt>
                <c:pt idx="23">
                  <c:v>-3.3950216204932442</c:v>
                </c:pt>
                <c:pt idx="24">
                  <c:v>-3.3950216204932442</c:v>
                </c:pt>
                <c:pt idx="25">
                  <c:v>-3.3950216204932442</c:v>
                </c:pt>
                <c:pt idx="26">
                  <c:v>-3.3950216204932442</c:v>
                </c:pt>
                <c:pt idx="27">
                  <c:v>-3.3950216204932442</c:v>
                </c:pt>
                <c:pt idx="28">
                  <c:v>-3.3950216204932442</c:v>
                </c:pt>
                <c:pt idx="29">
                  <c:v>-3.3950216204932442</c:v>
                </c:pt>
                <c:pt idx="30">
                  <c:v>-3.3950216204932442</c:v>
                </c:pt>
                <c:pt idx="31">
                  <c:v>-3.3950216204932442</c:v>
                </c:pt>
                <c:pt idx="32">
                  <c:v>-3.3950216204932442</c:v>
                </c:pt>
                <c:pt idx="33">
                  <c:v>-3.3950216204932442</c:v>
                </c:pt>
                <c:pt idx="34">
                  <c:v>-3.3950216204932442</c:v>
                </c:pt>
                <c:pt idx="35">
                  <c:v>-3.3950216204932442</c:v>
                </c:pt>
                <c:pt idx="36">
                  <c:v>-3.3950216204932442</c:v>
                </c:pt>
                <c:pt idx="37">
                  <c:v>-3.3950216204932442</c:v>
                </c:pt>
                <c:pt idx="38">
                  <c:v>-3.3950216204932442</c:v>
                </c:pt>
                <c:pt idx="39">
                  <c:v>-3.3950216204932442</c:v>
                </c:pt>
                <c:pt idx="40">
                  <c:v>-3.3950216204932442</c:v>
                </c:pt>
                <c:pt idx="41">
                  <c:v>-3.3950216204932442</c:v>
                </c:pt>
                <c:pt idx="42">
                  <c:v>-3.3950216204932442</c:v>
                </c:pt>
                <c:pt idx="43">
                  <c:v>-3.3950216204932442</c:v>
                </c:pt>
                <c:pt idx="44">
                  <c:v>-3.3950216204932442</c:v>
                </c:pt>
                <c:pt idx="45">
                  <c:v>-3.3950216204932442</c:v>
                </c:pt>
                <c:pt idx="46">
                  <c:v>-3.3950216204932442</c:v>
                </c:pt>
                <c:pt idx="47">
                  <c:v>-3.3950216204932442</c:v>
                </c:pt>
                <c:pt idx="48">
                  <c:v>-3.3950216204932442</c:v>
                </c:pt>
                <c:pt idx="49">
                  <c:v>-3.3950216204932442</c:v>
                </c:pt>
                <c:pt idx="50">
                  <c:v>-3.3950216204932442</c:v>
                </c:pt>
                <c:pt idx="51">
                  <c:v>-3.3950216204932442</c:v>
                </c:pt>
                <c:pt idx="52">
                  <c:v>-3.5218251811136252</c:v>
                </c:pt>
                <c:pt idx="53">
                  <c:v>-3.5218251811136252</c:v>
                </c:pt>
                <c:pt idx="54">
                  <c:v>-3.5218251811136252</c:v>
                </c:pt>
                <c:pt idx="55">
                  <c:v>-3.5218251811136252</c:v>
                </c:pt>
                <c:pt idx="56">
                  <c:v>-3.5218251811136252</c:v>
                </c:pt>
                <c:pt idx="57">
                  <c:v>-3.5218251811136252</c:v>
                </c:pt>
                <c:pt idx="58">
                  <c:v>-3.5218251811136252</c:v>
                </c:pt>
                <c:pt idx="59">
                  <c:v>-3.5218251811136252</c:v>
                </c:pt>
                <c:pt idx="60">
                  <c:v>-3.5218251811136252</c:v>
                </c:pt>
                <c:pt idx="61">
                  <c:v>-3.5218251811136252</c:v>
                </c:pt>
                <c:pt idx="62">
                  <c:v>-3.5218251811136252</c:v>
                </c:pt>
                <c:pt idx="63">
                  <c:v>-3.5218251811136252</c:v>
                </c:pt>
                <c:pt idx="64">
                  <c:v>-3.5218251811136252</c:v>
                </c:pt>
                <c:pt idx="65">
                  <c:v>-3.5218251811136252</c:v>
                </c:pt>
                <c:pt idx="66">
                  <c:v>-3.5218251811136252</c:v>
                </c:pt>
                <c:pt idx="67">
                  <c:v>-3.5218251811136252</c:v>
                </c:pt>
                <c:pt idx="68">
                  <c:v>-3.5218251811136252</c:v>
                </c:pt>
                <c:pt idx="69">
                  <c:v>-3.5474095578970841</c:v>
                </c:pt>
                <c:pt idx="70">
                  <c:v>-3.5474095578970841</c:v>
                </c:pt>
                <c:pt idx="71">
                  <c:v>-3.5474095578970841</c:v>
                </c:pt>
                <c:pt idx="72">
                  <c:v>-3.5474095578970841</c:v>
                </c:pt>
                <c:pt idx="73">
                  <c:v>-3.5730695164056332</c:v>
                </c:pt>
                <c:pt idx="74">
                  <c:v>-3.5730695164056332</c:v>
                </c:pt>
                <c:pt idx="75">
                  <c:v>-3.5988055045319536</c:v>
                </c:pt>
                <c:pt idx="76">
                  <c:v>-3.6246179741618469</c:v>
                </c:pt>
                <c:pt idx="77">
                  <c:v>-3.6764741857274381</c:v>
                </c:pt>
                <c:pt idx="78">
                  <c:v>-3.7286418478780012</c:v>
                </c:pt>
                <c:pt idx="79">
                  <c:v>-3.7811247244009771</c:v>
                </c:pt>
                <c:pt idx="80">
                  <c:v>-3.8074855629592426</c:v>
                </c:pt>
                <c:pt idx="81">
                  <c:v>-3.8339266477251464</c:v>
                </c:pt>
                <c:pt idx="82">
                  <c:v>-3.8604484687530052</c:v>
                </c:pt>
                <c:pt idx="83">
                  <c:v>-3.9137363023812406</c:v>
                </c:pt>
                <c:pt idx="84">
                  <c:v>-3.9942860880421085</c:v>
                </c:pt>
                <c:pt idx="85">
                  <c:v>-4.1028611222700739</c:v>
                </c:pt>
                <c:pt idx="86">
                  <c:v>-4.1851924461667167</c:v>
                </c:pt>
                <c:pt idx="87">
                  <c:v>-4.2683116415898725</c:v>
                </c:pt>
                <c:pt idx="88">
                  <c:v>-4.3803891919498428</c:v>
                </c:pt>
                <c:pt idx="89">
                  <c:v>-4.4654067350230111</c:v>
                </c:pt>
                <c:pt idx="90">
                  <c:v>-4.6089784275654786</c:v>
                </c:pt>
                <c:pt idx="91">
                  <c:v>-4.7255693007799549</c:v>
                </c:pt>
                <c:pt idx="92">
                  <c:v>-4.9034435639796055</c:v>
                </c:pt>
                <c:pt idx="93">
                  <c:v>-5.115674811472922</c:v>
                </c:pt>
                <c:pt idx="94">
                  <c:v>-5.3647496453534753</c:v>
                </c:pt>
                <c:pt idx="95">
                  <c:v>-5.6211782946672226</c:v>
                </c:pt>
                <c:pt idx="96">
                  <c:v>-5.9527410553328366</c:v>
                </c:pt>
                <c:pt idx="97">
                  <c:v>-6.3680818346680779</c:v>
                </c:pt>
                <c:pt idx="98">
                  <c:v>-6.7300462765240017</c:v>
                </c:pt>
                <c:pt idx="99">
                  <c:v>-7.3029499055146019</c:v>
                </c:pt>
                <c:pt idx="100">
                  <c:v>-7.9163263008436413</c:v>
                </c:pt>
                <c:pt idx="101">
                  <c:v>-8.5763315029021481</c:v>
                </c:pt>
                <c:pt idx="102">
                  <c:v>-9.2906425482328387</c:v>
                </c:pt>
                <c:pt idx="103">
                  <c:v>-10.123461035549697</c:v>
                </c:pt>
                <c:pt idx="104">
                  <c:v>-11.228842808393967</c:v>
                </c:pt>
                <c:pt idx="105">
                  <c:v>-12.00720412900136</c:v>
                </c:pt>
                <c:pt idx="106">
                  <c:v>-12.713763375836219</c:v>
                </c:pt>
                <c:pt idx="107">
                  <c:v>-12.937446714886494</c:v>
                </c:pt>
                <c:pt idx="108">
                  <c:v>-12.56777860100623</c:v>
                </c:pt>
                <c:pt idx="109">
                  <c:v>-11.416992178830592</c:v>
                </c:pt>
                <c:pt idx="110">
                  <c:v>-10.069003868840232</c:v>
                </c:pt>
                <c:pt idx="111">
                  <c:v>-8.8079689538984525</c:v>
                </c:pt>
                <c:pt idx="112">
                  <c:v>-7.7070176272803428</c:v>
                </c:pt>
                <c:pt idx="113">
                  <c:v>-6.5471786877266069</c:v>
                </c:pt>
                <c:pt idx="114">
                  <c:v>-5.8519365625423694</c:v>
                </c:pt>
                <c:pt idx="115">
                  <c:v>-5.0545063217885229</c:v>
                </c:pt>
                <c:pt idx="116">
                  <c:v>-4.4654067350230111</c:v>
                </c:pt>
                <c:pt idx="117">
                  <c:v>-3.7811247244009771</c:v>
                </c:pt>
                <c:pt idx="118">
                  <c:v>-3.3950216204932442</c:v>
                </c:pt>
                <c:pt idx="119">
                  <c:v>-3.0253535066129817</c:v>
                </c:pt>
                <c:pt idx="120">
                  <c:v>-2.7873690406188278</c:v>
                </c:pt>
                <c:pt idx="121">
                  <c:v>-2.5557315896225239</c:v>
                </c:pt>
                <c:pt idx="122">
                  <c:v>-2.2194616094295223</c:v>
                </c:pt>
                <c:pt idx="123">
                  <c:v>-2.1102036953994796</c:v>
                </c:pt>
                <c:pt idx="124">
                  <c:v>-1.8957263875640171</c:v>
                </c:pt>
                <c:pt idx="125">
                  <c:v>-1.6864177140007186</c:v>
                </c:pt>
                <c:pt idx="126">
                  <c:v>-1.583624920952496</c:v>
                </c:pt>
                <c:pt idx="127">
                  <c:v>-1.4820344103669969</c:v>
                </c:pt>
                <c:pt idx="128">
                  <c:v>-1.3816183828659812</c:v>
                </c:pt>
              </c:numCache>
            </c:numRef>
          </c:yVal>
        </c:ser>
        <c:ser>
          <c:idx val="2"/>
          <c:order val="2"/>
          <c:tx>
            <c:strRef>
              <c:f>Berechnung!$Y$3</c:f>
              <c:strCache>
                <c:ptCount val="1"/>
                <c:pt idx="0">
                  <c:v>FG soll</c:v>
                </c:pt>
              </c:strCache>
            </c:strRef>
          </c:tx>
          <c:spPr>
            <a:ln w="6350"/>
          </c:spPr>
          <c:marker>
            <c:symbol val="none"/>
          </c:marker>
          <c:xVal>
            <c:numRef>
              <c:f>Berechnung!$O$5:$O$261</c:f>
              <c:numCache>
                <c:formatCode>0.0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 formatCode="0">
                  <c:v>1004.4</c:v>
                </c:pt>
                <c:pt idx="146" formatCode="0">
                  <c:v>1031.8</c:v>
                </c:pt>
                <c:pt idx="147" formatCode="0">
                  <c:v>1060.2</c:v>
                </c:pt>
                <c:pt idx="148" formatCode="0">
                  <c:v>1089.2</c:v>
                </c:pt>
                <c:pt idx="149" formatCode="0">
                  <c:v>1118.8</c:v>
                </c:pt>
                <c:pt idx="150" formatCode="0">
                  <c:v>1149.5999999999999</c:v>
                </c:pt>
                <c:pt idx="151" formatCode="0">
                  <c:v>1181</c:v>
                </c:pt>
                <c:pt idx="152" formatCode="0">
                  <c:v>1213.4000000000001</c:v>
                </c:pt>
                <c:pt idx="153" formatCode="0">
                  <c:v>1246.5999999999999</c:v>
                </c:pt>
                <c:pt idx="154" formatCode="0">
                  <c:v>1280.8</c:v>
                </c:pt>
                <c:pt idx="155" formatCode="0">
                  <c:v>1315.8</c:v>
                </c:pt>
                <c:pt idx="156" formatCode="0">
                  <c:v>1351.8</c:v>
                </c:pt>
                <c:pt idx="157" formatCode="0">
                  <c:v>1388.8</c:v>
                </c:pt>
                <c:pt idx="158" formatCode="0">
                  <c:v>1427</c:v>
                </c:pt>
                <c:pt idx="159" formatCode="0">
                  <c:v>1465.8</c:v>
                </c:pt>
                <c:pt idx="160" formatCode="0">
                  <c:v>1506.2</c:v>
                </c:pt>
                <c:pt idx="161" formatCode="0">
                  <c:v>1547.2</c:v>
                </c:pt>
                <c:pt idx="162" formatCode="0">
                  <c:v>1589.8</c:v>
                </c:pt>
                <c:pt idx="163" formatCode="0">
                  <c:v>1633.2</c:v>
                </c:pt>
                <c:pt idx="164" formatCode="0">
                  <c:v>1678</c:v>
                </c:pt>
                <c:pt idx="165" formatCode="0">
                  <c:v>1723.8</c:v>
                </c:pt>
                <c:pt idx="166" formatCode="0">
                  <c:v>1771.2</c:v>
                </c:pt>
                <c:pt idx="167" formatCode="0">
                  <c:v>1819.6</c:v>
                </c:pt>
                <c:pt idx="168" formatCode="0">
                  <c:v>1869.4</c:v>
                </c:pt>
                <c:pt idx="169" formatCode="0">
                  <c:v>1920.4</c:v>
                </c:pt>
                <c:pt idx="170" formatCode="0">
                  <c:v>1973.2</c:v>
                </c:pt>
                <c:pt idx="171" formatCode="0">
                  <c:v>2026</c:v>
                </c:pt>
                <c:pt idx="172" formatCode="0">
                  <c:v>2082</c:v>
                </c:pt>
                <c:pt idx="173" formatCode="0">
                  <c:v>2140</c:v>
                </c:pt>
                <c:pt idx="174" formatCode="0">
                  <c:v>2198</c:v>
                </c:pt>
                <c:pt idx="175" formatCode="0">
                  <c:v>2258</c:v>
                </c:pt>
                <c:pt idx="176" formatCode="0">
                  <c:v>2320</c:v>
                </c:pt>
                <c:pt idx="177" formatCode="0">
                  <c:v>2384</c:v>
                </c:pt>
                <c:pt idx="178" formatCode="0">
                  <c:v>2448</c:v>
                </c:pt>
                <c:pt idx="179" formatCode="0">
                  <c:v>2516</c:v>
                </c:pt>
                <c:pt idx="180" formatCode="0">
                  <c:v>2584</c:v>
                </c:pt>
                <c:pt idx="181" formatCode="0">
                  <c:v>2656</c:v>
                </c:pt>
                <c:pt idx="182" formatCode="0">
                  <c:v>2728</c:v>
                </c:pt>
                <c:pt idx="183" formatCode="0">
                  <c:v>2802</c:v>
                </c:pt>
                <c:pt idx="184" formatCode="0">
                  <c:v>2880</c:v>
                </c:pt>
                <c:pt idx="185" formatCode="0">
                  <c:v>2958</c:v>
                </c:pt>
                <c:pt idx="186" formatCode="0">
                  <c:v>3040</c:v>
                </c:pt>
                <c:pt idx="187" formatCode="0">
                  <c:v>3124</c:v>
                </c:pt>
                <c:pt idx="188" formatCode="0">
                  <c:v>3208</c:v>
                </c:pt>
                <c:pt idx="189" formatCode="0">
                  <c:v>3296</c:v>
                </c:pt>
                <c:pt idx="190" formatCode="0">
                  <c:v>3386</c:v>
                </c:pt>
                <c:pt idx="191" formatCode="0">
                  <c:v>3480</c:v>
                </c:pt>
                <c:pt idx="192" formatCode="0">
                  <c:v>3574</c:v>
                </c:pt>
                <c:pt idx="193" formatCode="0">
                  <c:v>3672</c:v>
                </c:pt>
                <c:pt idx="194" formatCode="0">
                  <c:v>3772</c:v>
                </c:pt>
                <c:pt idx="195" formatCode="0">
                  <c:v>3876</c:v>
                </c:pt>
                <c:pt idx="196" formatCode="0">
                  <c:v>3982</c:v>
                </c:pt>
                <c:pt idx="197" formatCode="0">
                  <c:v>4092</c:v>
                </c:pt>
                <c:pt idx="198" formatCode="0">
                  <c:v>4202</c:v>
                </c:pt>
                <c:pt idx="199" formatCode="0">
                  <c:v>4318</c:v>
                </c:pt>
                <c:pt idx="200" formatCode="0">
                  <c:v>4436</c:v>
                </c:pt>
                <c:pt idx="201" formatCode="0">
                  <c:v>4558</c:v>
                </c:pt>
                <c:pt idx="202" formatCode="0">
                  <c:v>4682</c:v>
                </c:pt>
                <c:pt idx="203" formatCode="0">
                  <c:v>4810</c:v>
                </c:pt>
                <c:pt idx="204" formatCode="0">
                  <c:v>4942</c:v>
                </c:pt>
                <c:pt idx="205" formatCode="0">
                  <c:v>5078</c:v>
                </c:pt>
                <c:pt idx="206" formatCode="0">
                  <c:v>5216</c:v>
                </c:pt>
                <c:pt idx="207" formatCode="0">
                  <c:v>5360</c:v>
                </c:pt>
                <c:pt idx="208" formatCode="0">
                  <c:v>5506</c:v>
                </c:pt>
                <c:pt idx="209" formatCode="0">
                  <c:v>5658</c:v>
                </c:pt>
                <c:pt idx="210" formatCode="0">
                  <c:v>5812</c:v>
                </c:pt>
                <c:pt idx="211" formatCode="0">
                  <c:v>5970</c:v>
                </c:pt>
                <c:pt idx="212" formatCode="0">
                  <c:v>6134</c:v>
                </c:pt>
                <c:pt idx="213" formatCode="0">
                  <c:v>6302</c:v>
                </c:pt>
                <c:pt idx="214" formatCode="0">
                  <c:v>6476</c:v>
                </c:pt>
                <c:pt idx="215" formatCode="0">
                  <c:v>6654</c:v>
                </c:pt>
                <c:pt idx="216" formatCode="0">
                  <c:v>6834</c:v>
                </c:pt>
                <c:pt idx="217" formatCode="0">
                  <c:v>7022</c:v>
                </c:pt>
                <c:pt idx="218" formatCode="0">
                  <c:v>7214</c:v>
                </c:pt>
                <c:pt idx="219" formatCode="0">
                  <c:v>7412</c:v>
                </c:pt>
                <c:pt idx="220" formatCode="0">
                  <c:v>7614</c:v>
                </c:pt>
                <c:pt idx="221" formatCode="0">
                  <c:v>7822</c:v>
                </c:pt>
                <c:pt idx="222" formatCode="0">
                  <c:v>8038</c:v>
                </c:pt>
                <c:pt idx="223" formatCode="0">
                  <c:v>8258</c:v>
                </c:pt>
                <c:pt idx="224" formatCode="0">
                  <c:v>8484</c:v>
                </c:pt>
                <c:pt idx="225" formatCode="0">
                  <c:v>8716</c:v>
                </c:pt>
                <c:pt idx="226" formatCode="0">
                  <c:v>8954</c:v>
                </c:pt>
                <c:pt idx="227" formatCode="0">
                  <c:v>9200</c:v>
                </c:pt>
                <c:pt idx="228" formatCode="0">
                  <c:v>9452</c:v>
                </c:pt>
                <c:pt idx="229" formatCode="0">
                  <c:v>9710</c:v>
                </c:pt>
                <c:pt idx="230" formatCode="0">
                  <c:v>9976</c:v>
                </c:pt>
                <c:pt idx="231" formatCode="0">
                  <c:v>10250</c:v>
                </c:pt>
                <c:pt idx="232" formatCode="0">
                  <c:v>10530</c:v>
                </c:pt>
                <c:pt idx="233" formatCode="0">
                  <c:v>10818</c:v>
                </c:pt>
                <c:pt idx="234" formatCode="0">
                  <c:v>11114</c:v>
                </c:pt>
                <c:pt idx="235" formatCode="0">
                  <c:v>11418</c:v>
                </c:pt>
                <c:pt idx="236" formatCode="0">
                  <c:v>11730</c:v>
                </c:pt>
                <c:pt idx="237" formatCode="0">
                  <c:v>12052</c:v>
                </c:pt>
                <c:pt idx="238" formatCode="0">
                  <c:v>12382</c:v>
                </c:pt>
                <c:pt idx="239" formatCode="0">
                  <c:v>12722</c:v>
                </c:pt>
                <c:pt idx="240" formatCode="0">
                  <c:v>13070</c:v>
                </c:pt>
                <c:pt idx="241" formatCode="0">
                  <c:v>13428</c:v>
                </c:pt>
                <c:pt idx="242" formatCode="0">
                  <c:v>13796</c:v>
                </c:pt>
                <c:pt idx="243" formatCode="0">
                  <c:v>14174</c:v>
                </c:pt>
                <c:pt idx="244" formatCode="0">
                  <c:v>14560</c:v>
                </c:pt>
                <c:pt idx="245" formatCode="0">
                  <c:v>14960</c:v>
                </c:pt>
                <c:pt idx="246" formatCode="0">
                  <c:v>15368</c:v>
                </c:pt>
                <c:pt idx="247" formatCode="0">
                  <c:v>15790</c:v>
                </c:pt>
                <c:pt idx="248" formatCode="0">
                  <c:v>16222</c:v>
                </c:pt>
                <c:pt idx="249" formatCode="0">
                  <c:v>16666</c:v>
                </c:pt>
                <c:pt idx="250" formatCode="0">
                  <c:v>17122</c:v>
                </c:pt>
                <c:pt idx="251" formatCode="0">
                  <c:v>17592</c:v>
                </c:pt>
                <c:pt idx="252" formatCode="0">
                  <c:v>18074</c:v>
                </c:pt>
                <c:pt idx="253" formatCode="0">
                  <c:v>18568</c:v>
                </c:pt>
                <c:pt idx="254" formatCode="0">
                  <c:v>19076</c:v>
                </c:pt>
                <c:pt idx="255" formatCode="0">
                  <c:v>19598</c:v>
                </c:pt>
                <c:pt idx="256" formatCode="0">
                  <c:v>20000</c:v>
                </c:pt>
              </c:numCache>
            </c:numRef>
          </c:xVal>
          <c:yVal>
            <c:numRef>
              <c:f>Berechnung!$Y$5:$Y$261</c:f>
              <c:numCache>
                <c:formatCode>0.00</c:formatCode>
                <c:ptCount val="257"/>
                <c:pt idx="0">
                  <c:v>-3.3658565055414149</c:v>
                </c:pt>
                <c:pt idx="1">
                  <c:v>-3.3658608131839394</c:v>
                </c:pt>
                <c:pt idx="2">
                  <c:v>-3.3658661227554902</c:v>
                </c:pt>
                <c:pt idx="3">
                  <c:v>-3.3658706643990928</c:v>
                </c:pt>
                <c:pt idx="4">
                  <c:v>-3.3658762547724668</c:v>
                </c:pt>
                <c:pt idx="5">
                  <c:v>-3.365882970458423</c:v>
                </c:pt>
                <c:pt idx="6">
                  <c:v>-3.3658888926899309</c:v>
                </c:pt>
                <c:pt idx="7">
                  <c:v>-3.3658949680872841</c:v>
                </c:pt>
                <c:pt idx="8">
                  <c:v>-3.3659022496359423</c:v>
                </c:pt>
                <c:pt idx="9">
                  <c:v>-3.3659097396614044</c:v>
                </c:pt>
                <c:pt idx="10">
                  <c:v>-3.365917438164272</c:v>
                </c:pt>
                <c:pt idx="11">
                  <c:v>-3.3659253451451585</c:v>
                </c:pt>
                <c:pt idx="12">
                  <c:v>-3.3659334606047042</c:v>
                </c:pt>
                <c:pt idx="13">
                  <c:v>-3.3659429906964364</c:v>
                </c:pt>
                <c:pt idx="14">
                  <c:v>-3.3659527930886761</c:v>
                </c:pt>
                <c:pt idx="15">
                  <c:v>-3.3659628677824527</c:v>
                </c:pt>
                <c:pt idx="16">
                  <c:v>-3.3659732147788195</c:v>
                </c:pt>
                <c:pt idx="17">
                  <c:v>-3.3659838340788646</c:v>
                </c:pt>
                <c:pt idx="18">
                  <c:v>-3.3659961062807935</c:v>
                </c:pt>
                <c:pt idx="19">
                  <c:v>-3.366008723120105</c:v>
                </c:pt>
                <c:pt idx="20">
                  <c:v>-3.3660216845984783</c:v>
                </c:pt>
                <c:pt idx="21">
                  <c:v>-3.366034990717627</c:v>
                </c:pt>
                <c:pt idx="22">
                  <c:v>-3.3660501795049336</c:v>
                </c:pt>
                <c:pt idx="23">
                  <c:v>-3.3660657937793581</c:v>
                </c:pt>
                <c:pt idx="24">
                  <c:v>-3.3660818335434559</c:v>
                </c:pt>
                <c:pt idx="25">
                  <c:v>-3.3660999687276845</c:v>
                </c:pt>
                <c:pt idx="26">
                  <c:v>-3.3661169020287489</c:v>
                </c:pt>
                <c:pt idx="27">
                  <c:v>-3.3661360201102846</c:v>
                </c:pt>
                <c:pt idx="28">
                  <c:v>-3.3661574633910112</c:v>
                </c:pt>
                <c:pt idx="29">
                  <c:v>-3.3661776579950073</c:v>
                </c:pt>
                <c:pt idx="30">
                  <c:v>-3.3662002756732985</c:v>
                </c:pt>
                <c:pt idx="31">
                  <c:v>-3.3662254696148457</c:v>
                </c:pt>
                <c:pt idx="32">
                  <c:v>-3.3662493638345161</c:v>
                </c:pt>
                <c:pt idx="33">
                  <c:v>-3.3662759407089742</c:v>
                </c:pt>
                <c:pt idx="34">
                  <c:v>-3.3663053661992208</c:v>
                </c:pt>
                <c:pt idx="35">
                  <c:v>-3.3663334366718538</c:v>
                </c:pt>
                <c:pt idx="36">
                  <c:v>-3.3663644706702707</c:v>
                </c:pt>
                <c:pt idx="37">
                  <c:v>-3.3663986469296918</c:v>
                </c:pt>
                <c:pt idx="38">
                  <c:v>-3.366433780663689</c:v>
                </c:pt>
                <c:pt idx="39">
                  <c:v>-3.3664698718852177</c:v>
                </c:pt>
                <c:pt idx="40">
                  <c:v>-3.3665094245672282</c:v>
                </c:pt>
                <c:pt idx="41">
                  <c:v>-3.3665500666890291</c:v>
                </c:pt>
                <c:pt idx="42">
                  <c:v>-3.3665917982676778</c:v>
                </c:pt>
                <c:pt idx="43">
                  <c:v>-3.3666373318108658</c:v>
                </c:pt>
                <c:pt idx="44">
                  <c:v>-3.3666868843859166</c:v>
                </c:pt>
                <c:pt idx="45">
                  <c:v>-3.3667378158774812</c:v>
                </c:pt>
                <c:pt idx="46">
                  <c:v>-3.3667901263126145</c:v>
                </c:pt>
                <c:pt idx="47">
                  <c:v>-3.3668468388972701</c:v>
                </c:pt>
                <c:pt idx="48">
                  <c:v>-3.3669081962646477</c:v>
                </c:pt>
                <c:pt idx="49">
                  <c:v>-3.366971256143235</c:v>
                </c:pt>
                <c:pt idx="50">
                  <c:v>-3.3670360185743871</c:v>
                </c:pt>
                <c:pt idx="51">
                  <c:v>-3.3671092237475846</c:v>
                </c:pt>
                <c:pt idx="52">
                  <c:v>-3.3671810232704229</c:v>
                </c:pt>
                <c:pt idx="53">
                  <c:v>-3.3672618147479998</c:v>
                </c:pt>
                <c:pt idx="54">
                  <c:v>-3.3673448581033671</c:v>
                </c:pt>
                <c:pt idx="55">
                  <c:v>-3.3674301534085442</c:v>
                </c:pt>
                <c:pt idx="56">
                  <c:v>-3.3675215582298748</c:v>
                </c:pt>
                <c:pt idx="57">
                  <c:v>-3.3676193791729792</c:v>
                </c:pt>
                <c:pt idx="58">
                  <c:v>-3.367723935640667</c:v>
                </c:pt>
                <c:pt idx="59">
                  <c:v>-3.3678313702564284</c:v>
                </c:pt>
                <c:pt idx="60">
                  <c:v>-3.3679459834243457</c:v>
                </c:pt>
                <c:pt idx="61">
                  <c:v>-3.3680637006593432</c:v>
                </c:pt>
                <c:pt idx="62">
                  <c:v>-3.3681935953295521</c:v>
                </c:pt>
                <c:pt idx="63">
                  <c:v>-3.3683270713019775</c:v>
                </c:pt>
                <c:pt idx="64">
                  <c:v>-3.3684689187612311</c:v>
                </c:pt>
                <c:pt idx="65">
                  <c:v>-3.3686195212018859</c:v>
                </c:pt>
                <c:pt idx="66">
                  <c:v>-3.3687792749449836</c:v>
                </c:pt>
                <c:pt idx="67">
                  <c:v>-3.368943390258075</c:v>
                </c:pt>
                <c:pt idx="68">
                  <c:v>-3.3691225420723732</c:v>
                </c:pt>
                <c:pt idx="69">
                  <c:v>-3.3693066183408593</c:v>
                </c:pt>
                <c:pt idx="70">
                  <c:v>-3.3695012528247092</c:v>
                </c:pt>
                <c:pt idx="71">
                  <c:v>-3.3697126843123328</c:v>
                </c:pt>
                <c:pt idx="72">
                  <c:v>-3.369929948939113</c:v>
                </c:pt>
                <c:pt idx="73">
                  <c:v>-3.3701591578431893</c:v>
                </c:pt>
                <c:pt idx="74">
                  <c:v>-3.3704070784924638</c:v>
                </c:pt>
                <c:pt idx="75">
                  <c:v>-3.3706618183645549</c:v>
                </c:pt>
                <c:pt idx="76">
                  <c:v>-3.3709300045073389</c:v>
                </c:pt>
                <c:pt idx="77">
                  <c:v>-3.3712189716599275</c:v>
                </c:pt>
                <c:pt idx="78">
                  <c:v>-3.3715228190285984</c:v>
                </c:pt>
                <c:pt idx="79">
                  <c:v>-3.3718421103729641</c:v>
                </c:pt>
                <c:pt idx="80">
                  <c:v>-3.3721774224079688</c:v>
                </c:pt>
                <c:pt idx="81">
                  <c:v>-3.3725369348962415</c:v>
                </c:pt>
                <c:pt idx="82">
                  <c:v>-3.3729140742116348</c:v>
                </c:pt>
                <c:pt idx="83">
                  <c:v>-3.373309468914218</c:v>
                </c:pt>
                <c:pt idx="84">
                  <c:v>-3.3737237605924908</c:v>
                </c:pt>
                <c:pt idx="85">
                  <c:v>-3.3741660601220507</c:v>
                </c:pt>
                <c:pt idx="86">
                  <c:v>-3.3746290356982978</c:v>
                </c:pt>
                <c:pt idx="87">
                  <c:v>-3.3751223068650757</c:v>
                </c:pt>
                <c:pt idx="88">
                  <c:v>-3.3756473106610208</c:v>
                </c:pt>
                <c:pt idx="89">
                  <c:v>-3.3761866807657341</c:v>
                </c:pt>
                <c:pt idx="90">
                  <c:v>-3.3767597709397452</c:v>
                </c:pt>
                <c:pt idx="91">
                  <c:v>-3.3773681224749339</c:v>
                </c:pt>
                <c:pt idx="92">
                  <c:v>-3.3780133287383203</c:v>
                </c:pt>
                <c:pt idx="93">
                  <c:v>-3.3786970352652892</c:v>
                </c:pt>
                <c:pt idx="94">
                  <c:v>-3.3794209398597568</c:v>
                </c:pt>
                <c:pt idx="95">
                  <c:v>-3.3801867927016795</c:v>
                </c:pt>
                <c:pt idx="96">
                  <c:v>-3.3809963964622893</c:v>
                </c:pt>
                <c:pt idx="97">
                  <c:v>-3.381828184464287</c:v>
                </c:pt>
                <c:pt idx="98">
                  <c:v>-3.3827302578812448</c:v>
                </c:pt>
                <c:pt idx="99">
                  <c:v>-3.3836570653309135</c:v>
                </c:pt>
                <c:pt idx="100">
                  <c:v>-3.3846593827387323</c:v>
                </c:pt>
                <c:pt idx="101">
                  <c:v>-3.3857152215868096</c:v>
                </c:pt>
                <c:pt idx="102">
                  <c:v>-3.3868267023419936</c:v>
                </c:pt>
                <c:pt idx="103">
                  <c:v>-3.3879959990173942</c:v>
                </c:pt>
                <c:pt idx="104">
                  <c:v>-3.3892253393648097</c:v>
                </c:pt>
                <c:pt idx="105">
                  <c:v>-3.3905170050788787</c:v>
                </c:pt>
                <c:pt idx="106">
                  <c:v>-3.3919032212477318</c:v>
                </c:pt>
                <c:pt idx="107">
                  <c:v>-3.3933581222614966</c:v>
                </c:pt>
                <c:pt idx="108">
                  <c:v>-3.3949157806728829</c:v>
                </c:pt>
                <c:pt idx="109">
                  <c:v>-3.3965164606971685</c:v>
                </c:pt>
                <c:pt idx="110">
                  <c:v>-3.3982268334166936</c:v>
                </c:pt>
                <c:pt idx="111">
                  <c:v>-3.4000180414918706</c:v>
                </c:pt>
                <c:pt idx="112">
                  <c:v>-3.4019280516470962</c:v>
                </c:pt>
                <c:pt idx="113">
                  <c:v>-3.4039264166328613</c:v>
                </c:pt>
                <c:pt idx="114">
                  <c:v>-3.4060904181105238</c:v>
                </c:pt>
                <c:pt idx="115">
                  <c:v>-3.4083145774856121</c:v>
                </c:pt>
                <c:pt idx="116">
                  <c:v>-3.4106774372977569</c:v>
                </c:pt>
                <c:pt idx="117">
                  <c:v>-3.4131853884619865</c:v>
                </c:pt>
                <c:pt idx="118">
                  <c:v>-3.415803570529504</c:v>
                </c:pt>
                <c:pt idx="119">
                  <c:v>-3.4186206010104252</c:v>
                </c:pt>
                <c:pt idx="120">
                  <c:v>-3.4215593767159524</c:v>
                </c:pt>
                <c:pt idx="121">
                  <c:v>-3.4246685475800849</c:v>
                </c:pt>
                <c:pt idx="122">
                  <c:v>-3.4279555184376145</c:v>
                </c:pt>
                <c:pt idx="123">
                  <c:v>-3.4314279236531546</c:v>
                </c:pt>
                <c:pt idx="124">
                  <c:v>-3.4350936292561518</c:v>
                </c:pt>
                <c:pt idx="125">
                  <c:v>-3.4389104836519389</c:v>
                </c:pt>
                <c:pt idx="126">
                  <c:v>-3.4429859255604001</c:v>
                </c:pt>
                <c:pt idx="127">
                  <c:v>-3.4473327326268475</c:v>
                </c:pt>
                <c:pt idx="128">
                  <c:v>-3.451909599931287</c:v>
                </c:pt>
                <c:pt idx="129">
                  <c:v>-3.4567257022576321</c:v>
                </c:pt>
                <c:pt idx="130">
                  <c:v>-3.4617904632119578</c:v>
                </c:pt>
                <c:pt idx="131">
                  <c:v>-3.4671135586098862</c:v>
                </c:pt>
                <c:pt idx="132">
                  <c:v>-3.4728268463476999</c:v>
                </c:pt>
                <c:pt idx="133">
                  <c:v>-3.4788254021116707</c:v>
                </c:pt>
                <c:pt idx="134">
                  <c:v>-3.4851199168790865</c:v>
                </c:pt>
                <c:pt idx="135">
                  <c:v>-3.4917876222109943</c:v>
                </c:pt>
                <c:pt idx="136">
                  <c:v>-3.4988453285328363</c:v>
                </c:pt>
                <c:pt idx="137">
                  <c:v>-3.5063104243655498</c:v>
                </c:pt>
                <c:pt idx="138">
                  <c:v>-3.5142008865187044</c:v>
                </c:pt>
                <c:pt idx="139">
                  <c:v>-3.5224611639154984</c:v>
                </c:pt>
                <c:pt idx="140">
                  <c:v>-3.5312565835019756</c:v>
                </c:pt>
                <c:pt idx="141">
                  <c:v>-3.5406132976476599</c:v>
                </c:pt>
                <c:pt idx="142">
                  <c:v>-3.5503971566906545</c:v>
                </c:pt>
                <c:pt idx="143">
                  <c:v>-3.5607054992097913</c:v>
                </c:pt>
                <c:pt idx="144">
                  <c:v>-3.5717307785350387</c:v>
                </c:pt>
                <c:pt idx="145">
                  <c:v>-3.5833345362984668</c:v>
                </c:pt>
                <c:pt idx="146">
                  <c:v>-3.5955403096590697</c:v>
                </c:pt>
                <c:pt idx="147">
                  <c:v>-3.6085583123889058</c:v>
                </c:pt>
                <c:pt idx="148">
                  <c:v>-3.6222383361883153</c:v>
                </c:pt>
                <c:pt idx="149">
                  <c:v>-3.6366065674667865</c:v>
                </c:pt>
                <c:pt idx="150">
                  <c:v>-3.6519940131890491</c:v>
                </c:pt>
                <c:pt idx="151">
                  <c:v>-3.6681421140142918</c:v>
                </c:pt>
                <c:pt idx="152">
                  <c:v>-3.6852949944031757</c:v>
                </c:pt>
                <c:pt idx="153">
                  <c:v>-3.703391199763562</c:v>
                </c:pt>
                <c:pt idx="154">
                  <c:v>-3.722585972635108</c:v>
                </c:pt>
                <c:pt idx="155">
                  <c:v>-3.7428150418273671</c:v>
                </c:pt>
                <c:pt idx="156">
                  <c:v>-3.764243909339811</c:v>
                </c:pt>
                <c:pt idx="157">
                  <c:v>-3.7869297501550498</c:v>
                </c:pt>
                <c:pt idx="158">
                  <c:v>-3.8110603356671682</c:v>
                </c:pt>
                <c:pt idx="159">
                  <c:v>-3.8363130089160253</c:v>
                </c:pt>
                <c:pt idx="160">
                  <c:v>-3.8634093311547888</c:v>
                </c:pt>
                <c:pt idx="161">
                  <c:v>-3.8917520250207205</c:v>
                </c:pt>
                <c:pt idx="162">
                  <c:v>-3.9221094179808711</c:v>
                </c:pt>
                <c:pt idx="163">
                  <c:v>-3.9539980796902539</c:v>
                </c:pt>
                <c:pt idx="164">
                  <c:v>-3.9879429465227156</c:v>
                </c:pt>
                <c:pt idx="165">
                  <c:v>-4.0237356067517887</c:v>
                </c:pt>
                <c:pt idx="166">
                  <c:v>-4.0619516633992037</c:v>
                </c:pt>
                <c:pt idx="167">
                  <c:v>-4.1022189068239197</c:v>
                </c:pt>
                <c:pt idx="168">
                  <c:v>-4.1449793182400878</c:v>
                </c:pt>
                <c:pt idx="169">
                  <c:v>-4.1901835686204381</c:v>
                </c:pt>
                <c:pt idx="170">
                  <c:v>-4.2385093823210243</c:v>
                </c:pt>
                <c:pt idx="171">
                  <c:v>-4.2884082625873052</c:v>
                </c:pt>
                <c:pt idx="172">
                  <c:v>-4.3430740185575543</c:v>
                </c:pt>
                <c:pt idx="173">
                  <c:v>-4.4016106587020802</c:v>
                </c:pt>
                <c:pt idx="174">
                  <c:v>-4.4621289554651415</c:v>
                </c:pt>
                <c:pt idx="175">
                  <c:v>-4.526852013135966</c:v>
                </c:pt>
                <c:pt idx="176">
                  <c:v>-4.5960317764505625</c:v>
                </c:pt>
                <c:pt idx="177">
                  <c:v>-4.6699357409990681</c:v>
                </c:pt>
                <c:pt idx="178">
                  <c:v>-4.7464158639557805</c:v>
                </c:pt>
                <c:pt idx="179">
                  <c:v>-4.8305496762672258</c:v>
                </c:pt>
                <c:pt idx="180">
                  <c:v>-4.9176991365410201</c:v>
                </c:pt>
                <c:pt idx="181">
                  <c:v>-5.0133256404546263</c:v>
                </c:pt>
                <c:pt idx="182">
                  <c:v>-5.112466667851626</c:v>
                </c:pt>
                <c:pt idx="183">
                  <c:v>-5.2180984627229678</c:v>
                </c:pt>
                <c:pt idx="184">
                  <c:v>-5.333626364868489</c:v>
                </c:pt>
                <c:pt idx="185">
                  <c:v>-5.4535422841288925</c:v>
                </c:pt>
                <c:pt idx="186">
                  <c:v>-5.5844424994229955</c:v>
                </c:pt>
                <c:pt idx="187">
                  <c:v>-5.7237874500935471</c:v>
                </c:pt>
                <c:pt idx="188">
                  <c:v>-5.8685659142714011</c:v>
                </c:pt>
                <c:pt idx="189">
                  <c:v>-6.0261956837142874</c:v>
                </c:pt>
                <c:pt idx="190">
                  <c:v>-6.1938512348786459</c:v>
                </c:pt>
                <c:pt idx="191">
                  <c:v>-6.3760657622723658</c:v>
                </c:pt>
                <c:pt idx="192">
                  <c:v>-6.5656936567129964</c:v>
                </c:pt>
                <c:pt idx="193">
                  <c:v>-6.7714388934854792</c:v>
                </c:pt>
                <c:pt idx="194">
                  <c:v>-6.9900014533474231</c:v>
                </c:pt>
                <c:pt idx="195">
                  <c:v>-7.226680810565056</c:v>
                </c:pt>
                <c:pt idx="196">
                  <c:v>-7.4778585236778667</c:v>
                </c:pt>
                <c:pt idx="197">
                  <c:v>-7.7491954581495373</c:v>
                </c:pt>
                <c:pt idx="198">
                  <c:v>-8.0313946532866876</c:v>
                </c:pt>
                <c:pt idx="199">
                  <c:v>-8.3406111174458886</c:v>
                </c:pt>
                <c:pt idx="200">
                  <c:v>-8.6670686359497378</c:v>
                </c:pt>
                <c:pt idx="201">
                  <c:v>-9.016590621955574</c:v>
                </c:pt>
                <c:pt idx="202">
                  <c:v>-9.3832926968988186</c:v>
                </c:pt>
                <c:pt idx="203">
                  <c:v>-9.7722484415963855</c:v>
                </c:pt>
                <c:pt idx="204">
                  <c:v>-10.18183001606152</c:v>
                </c:pt>
                <c:pt idx="205">
                  <c:v>-10.608837660827453</c:v>
                </c:pt>
                <c:pt idx="206">
                  <c:v>-11.041594810961172</c:v>
                </c:pt>
                <c:pt idx="207">
                  <c:v>-11.484237114103594</c:v>
                </c:pt>
                <c:pt idx="208">
                  <c:v>-11.912328826947483</c:v>
                </c:pt>
                <c:pt idx="209">
                  <c:v>-12.320528532091437</c:v>
                </c:pt>
                <c:pt idx="210">
                  <c:v>-12.676457970067931</c:v>
                </c:pt>
                <c:pt idx="211">
                  <c:v>-12.960602840397947</c:v>
                </c:pt>
                <c:pt idx="212">
                  <c:v>-13.148553677246188</c:v>
                </c:pt>
                <c:pt idx="213">
                  <c:v>-13.213607336544683</c:v>
                </c:pt>
                <c:pt idx="214">
                  <c:v>-13.141580293844097</c:v>
                </c:pt>
                <c:pt idx="215">
                  <c:v>-12.932366436477201</c:v>
                </c:pt>
                <c:pt idx="216">
                  <c:v>-12.605539518502614</c:v>
                </c:pt>
                <c:pt idx="217">
                  <c:v>-12.17345535863606</c:v>
                </c:pt>
                <c:pt idx="218">
                  <c:v>-11.671436884654124</c:v>
                </c:pt>
                <c:pt idx="219">
                  <c:v>-11.121323753620258</c:v>
                </c:pt>
                <c:pt idx="220">
                  <c:v>-10.551513509885901</c:v>
                </c:pt>
                <c:pt idx="221">
                  <c:v>-9.974168694113839</c:v>
                </c:pt>
                <c:pt idx="222">
                  <c:v>-9.3971636420561939</c:v>
                </c:pt>
                <c:pt idx="223">
                  <c:v>-8.8403863326584258</c:v>
                </c:pt>
                <c:pt idx="224">
                  <c:v>-8.304388489185639</c:v>
                </c:pt>
                <c:pt idx="225">
                  <c:v>-7.792854673671977</c:v>
                </c:pt>
                <c:pt idx="226">
                  <c:v>-7.3077873372742364</c:v>
                </c:pt>
                <c:pt idx="227">
                  <c:v>-6.8464126877448859</c:v>
                </c:pt>
                <c:pt idx="228">
                  <c:v>-6.4129356762283969</c:v>
                </c:pt>
                <c:pt idx="229">
                  <c:v>-6.006761655829564</c:v>
                </c:pt>
                <c:pt idx="230">
                  <c:v>-5.6241894897560476</c:v>
                </c:pt>
                <c:pt idx="231">
                  <c:v>-5.2647713912112515</c:v>
                </c:pt>
                <c:pt idx="232">
                  <c:v>-4.9300982102063386</c:v>
                </c:pt>
                <c:pt idx="233">
                  <c:v>-4.6166219616607034</c:v>
                </c:pt>
                <c:pt idx="234">
                  <c:v>-4.3234273287457619</c:v>
                </c:pt>
                <c:pt idx="235">
                  <c:v>-4.0495277942199168</c:v>
                </c:pt>
                <c:pt idx="236">
                  <c:v>-3.7938983461099403</c:v>
                </c:pt>
                <c:pt idx="237">
                  <c:v>-3.5540803525515359</c:v>
                </c:pt>
                <c:pt idx="238">
                  <c:v>-3.3307190016622465</c:v>
                </c:pt>
                <c:pt idx="239">
                  <c:v>-3.1215921210213784</c:v>
                </c:pt>
                <c:pt idx="240">
                  <c:v>-2.9270701720810881</c:v>
                </c:pt>
                <c:pt idx="241">
                  <c:v>-2.7451800438986607</c:v>
                </c:pt>
                <c:pt idx="242">
                  <c:v>-2.5752304914960469</c:v>
                </c:pt>
                <c:pt idx="243">
                  <c:v>-2.4165329706611054</c:v>
                </c:pt>
                <c:pt idx="244">
                  <c:v>-2.269138386912382</c:v>
                </c:pt>
                <c:pt idx="245">
                  <c:v>-2.130202695965107</c:v>
                </c:pt>
                <c:pt idx="246">
                  <c:v>-2.0012738610817298</c:v>
                </c:pt>
                <c:pt idx="247">
                  <c:v>-1.8799157935066018</c:v>
                </c:pt>
                <c:pt idx="248">
                  <c:v>-1.7668402409454518</c:v>
                </c:pt>
                <c:pt idx="249">
                  <c:v>-1.6610128899788426</c:v>
                </c:pt>
                <c:pt idx="250">
                  <c:v>-1.5620097544296603</c:v>
                </c:pt>
                <c:pt idx="251">
                  <c:v>-1.4690405423303032</c:v>
                </c:pt>
                <c:pt idx="252">
                  <c:v>-1.3821510772311503</c:v>
                </c:pt>
                <c:pt idx="253">
                  <c:v>-1.3009497048732566</c:v>
                </c:pt>
                <c:pt idx="254">
                  <c:v>-1.2247770223062675</c:v>
                </c:pt>
                <c:pt idx="255">
                  <c:v>-1.153354303836589</c:v>
                </c:pt>
                <c:pt idx="256">
                  <c:v>-1.1025798044662041</c:v>
                </c:pt>
              </c:numCache>
            </c:numRef>
          </c:yVal>
        </c:ser>
        <c:axId val="74579328"/>
        <c:axId val="79255424"/>
      </c:scatterChart>
      <c:valAx>
        <c:axId val="74579328"/>
        <c:scaling>
          <c:logBase val="10"/>
          <c:orientation val="minMax"/>
          <c:max val="30000"/>
          <c:min val="1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Frequenz [Hz]</a:t>
                </a:r>
              </a:p>
            </c:rich>
          </c:tx>
          <c:layout>
            <c:manualLayout>
              <c:xMode val="edge"/>
              <c:yMode val="edge"/>
              <c:x val="0.7912621359223293"/>
              <c:y val="2.7924451279112625E-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255424"/>
        <c:crosses val="autoZero"/>
        <c:crossBetween val="midCat"/>
      </c:valAx>
      <c:valAx>
        <c:axId val="79255424"/>
        <c:scaling>
          <c:orientation val="minMax"/>
        </c:scaling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dB</a:t>
                </a:r>
              </a:p>
            </c:rich>
          </c:tx>
          <c:layout>
            <c:manualLayout>
              <c:xMode val="edge"/>
              <c:yMode val="edge"/>
              <c:x val="3.450789525095771E-2"/>
              <c:y val="1.4818284737743558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45793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/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361" footer="0.4921259845000036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/>
              <a:t>Phasenwinkel</a:t>
            </a:r>
          </a:p>
        </c:rich>
      </c:tx>
      <c:layout>
        <c:manualLayout>
          <c:xMode val="edge"/>
          <c:yMode val="edge"/>
          <c:x val="0.42914990015688081"/>
          <c:y val="0.46706120201415796"/>
        </c:manualLayout>
      </c:layout>
    </c:title>
    <c:plotArea>
      <c:layout>
        <c:manualLayout>
          <c:layoutTarget val="inner"/>
          <c:xMode val="edge"/>
          <c:yMode val="edge"/>
          <c:x val="7.7795786061588434E-2"/>
          <c:y val="0.10867827652930249"/>
          <c:w val="0.86223662884927066"/>
          <c:h val="0.76325294857853965"/>
        </c:manualLayout>
      </c:layout>
      <c:scatterChart>
        <c:scatterStyle val="lineMarker"/>
        <c:ser>
          <c:idx val="0"/>
          <c:order val="0"/>
          <c:tx>
            <c:strRef>
              <c:f>Berechnung!$V$3</c:f>
              <c:strCache>
                <c:ptCount val="1"/>
                <c:pt idx="0">
                  <c:v>Phasenwinkel</c:v>
                </c:pt>
              </c:strCache>
            </c:strRef>
          </c:tx>
          <c:spPr>
            <a:ln w="1270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Berechnung!$O$5:$O$261</c:f>
              <c:numCache>
                <c:formatCode>0.0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 formatCode="0">
                  <c:v>1004.4</c:v>
                </c:pt>
                <c:pt idx="146" formatCode="0">
                  <c:v>1031.8</c:v>
                </c:pt>
                <c:pt idx="147" formatCode="0">
                  <c:v>1060.2</c:v>
                </c:pt>
                <c:pt idx="148" formatCode="0">
                  <c:v>1089.2</c:v>
                </c:pt>
                <c:pt idx="149" formatCode="0">
                  <c:v>1118.8</c:v>
                </c:pt>
                <c:pt idx="150" formatCode="0">
                  <c:v>1149.5999999999999</c:v>
                </c:pt>
                <c:pt idx="151" formatCode="0">
                  <c:v>1181</c:v>
                </c:pt>
                <c:pt idx="152" formatCode="0">
                  <c:v>1213.4000000000001</c:v>
                </c:pt>
                <c:pt idx="153" formatCode="0">
                  <c:v>1246.5999999999999</c:v>
                </c:pt>
                <c:pt idx="154" formatCode="0">
                  <c:v>1280.8</c:v>
                </c:pt>
                <c:pt idx="155" formatCode="0">
                  <c:v>1315.8</c:v>
                </c:pt>
                <c:pt idx="156" formatCode="0">
                  <c:v>1351.8</c:v>
                </c:pt>
                <c:pt idx="157" formatCode="0">
                  <c:v>1388.8</c:v>
                </c:pt>
                <c:pt idx="158" formatCode="0">
                  <c:v>1427</c:v>
                </c:pt>
                <c:pt idx="159" formatCode="0">
                  <c:v>1465.8</c:v>
                </c:pt>
                <c:pt idx="160" formatCode="0">
                  <c:v>1506.2</c:v>
                </c:pt>
                <c:pt idx="161" formatCode="0">
                  <c:v>1547.2</c:v>
                </c:pt>
                <c:pt idx="162" formatCode="0">
                  <c:v>1589.8</c:v>
                </c:pt>
                <c:pt idx="163" formatCode="0">
                  <c:v>1633.2</c:v>
                </c:pt>
                <c:pt idx="164" formatCode="0">
                  <c:v>1678</c:v>
                </c:pt>
                <c:pt idx="165" formatCode="0">
                  <c:v>1723.8</c:v>
                </c:pt>
                <c:pt idx="166" formatCode="0">
                  <c:v>1771.2</c:v>
                </c:pt>
                <c:pt idx="167" formatCode="0">
                  <c:v>1819.6</c:v>
                </c:pt>
                <c:pt idx="168" formatCode="0">
                  <c:v>1869.4</c:v>
                </c:pt>
                <c:pt idx="169" formatCode="0">
                  <c:v>1920.4</c:v>
                </c:pt>
                <c:pt idx="170" formatCode="0">
                  <c:v>1973.2</c:v>
                </c:pt>
                <c:pt idx="171" formatCode="0">
                  <c:v>2026</c:v>
                </c:pt>
                <c:pt idx="172" formatCode="0">
                  <c:v>2082</c:v>
                </c:pt>
                <c:pt idx="173" formatCode="0">
                  <c:v>2140</c:v>
                </c:pt>
                <c:pt idx="174" formatCode="0">
                  <c:v>2198</c:v>
                </c:pt>
                <c:pt idx="175" formatCode="0">
                  <c:v>2258</c:v>
                </c:pt>
                <c:pt idx="176" formatCode="0">
                  <c:v>2320</c:v>
                </c:pt>
                <c:pt idx="177" formatCode="0">
                  <c:v>2384</c:v>
                </c:pt>
                <c:pt idx="178" formatCode="0">
                  <c:v>2448</c:v>
                </c:pt>
                <c:pt idx="179" formatCode="0">
                  <c:v>2516</c:v>
                </c:pt>
                <c:pt idx="180" formatCode="0">
                  <c:v>2584</c:v>
                </c:pt>
                <c:pt idx="181" formatCode="0">
                  <c:v>2656</c:v>
                </c:pt>
                <c:pt idx="182" formatCode="0">
                  <c:v>2728</c:v>
                </c:pt>
                <c:pt idx="183" formatCode="0">
                  <c:v>2802</c:v>
                </c:pt>
                <c:pt idx="184" formatCode="0">
                  <c:v>2880</c:v>
                </c:pt>
                <c:pt idx="185" formatCode="0">
                  <c:v>2958</c:v>
                </c:pt>
                <c:pt idx="186" formatCode="0">
                  <c:v>3040</c:v>
                </c:pt>
                <c:pt idx="187" formatCode="0">
                  <c:v>3124</c:v>
                </c:pt>
                <c:pt idx="188" formatCode="0">
                  <c:v>3208</c:v>
                </c:pt>
                <c:pt idx="189" formatCode="0">
                  <c:v>3296</c:v>
                </c:pt>
                <c:pt idx="190" formatCode="0">
                  <c:v>3386</c:v>
                </c:pt>
                <c:pt idx="191" formatCode="0">
                  <c:v>3480</c:v>
                </c:pt>
                <c:pt idx="192" formatCode="0">
                  <c:v>3574</c:v>
                </c:pt>
                <c:pt idx="193" formatCode="0">
                  <c:v>3672</c:v>
                </c:pt>
                <c:pt idx="194" formatCode="0">
                  <c:v>3772</c:v>
                </c:pt>
                <c:pt idx="195" formatCode="0">
                  <c:v>3876</c:v>
                </c:pt>
                <c:pt idx="196" formatCode="0">
                  <c:v>3982</c:v>
                </c:pt>
                <c:pt idx="197" formatCode="0">
                  <c:v>4092</c:v>
                </c:pt>
                <c:pt idx="198" formatCode="0">
                  <c:v>4202</c:v>
                </c:pt>
                <c:pt idx="199" formatCode="0">
                  <c:v>4318</c:v>
                </c:pt>
                <c:pt idx="200" formatCode="0">
                  <c:v>4436</c:v>
                </c:pt>
                <c:pt idx="201" formatCode="0">
                  <c:v>4558</c:v>
                </c:pt>
                <c:pt idx="202" formatCode="0">
                  <c:v>4682</c:v>
                </c:pt>
                <c:pt idx="203" formatCode="0">
                  <c:v>4810</c:v>
                </c:pt>
                <c:pt idx="204" formatCode="0">
                  <c:v>4942</c:v>
                </c:pt>
                <c:pt idx="205" formatCode="0">
                  <c:v>5078</c:v>
                </c:pt>
                <c:pt idx="206" formatCode="0">
                  <c:v>5216</c:v>
                </c:pt>
                <c:pt idx="207" formatCode="0">
                  <c:v>5360</c:v>
                </c:pt>
                <c:pt idx="208" formatCode="0">
                  <c:v>5506</c:v>
                </c:pt>
                <c:pt idx="209" formatCode="0">
                  <c:v>5658</c:v>
                </c:pt>
                <c:pt idx="210" formatCode="0">
                  <c:v>5812</c:v>
                </c:pt>
                <c:pt idx="211" formatCode="0">
                  <c:v>5970</c:v>
                </c:pt>
                <c:pt idx="212" formatCode="0">
                  <c:v>6134</c:v>
                </c:pt>
                <c:pt idx="213" formatCode="0">
                  <c:v>6302</c:v>
                </c:pt>
                <c:pt idx="214" formatCode="0">
                  <c:v>6476</c:v>
                </c:pt>
                <c:pt idx="215" formatCode="0">
                  <c:v>6654</c:v>
                </c:pt>
                <c:pt idx="216" formatCode="0">
                  <c:v>6834</c:v>
                </c:pt>
                <c:pt idx="217" formatCode="0">
                  <c:v>7022</c:v>
                </c:pt>
                <c:pt idx="218" formatCode="0">
                  <c:v>7214</c:v>
                </c:pt>
                <c:pt idx="219" formatCode="0">
                  <c:v>7412</c:v>
                </c:pt>
                <c:pt idx="220" formatCode="0">
                  <c:v>7614</c:v>
                </c:pt>
                <c:pt idx="221" formatCode="0">
                  <c:v>7822</c:v>
                </c:pt>
                <c:pt idx="222" formatCode="0">
                  <c:v>8038</c:v>
                </c:pt>
                <c:pt idx="223" formatCode="0">
                  <c:v>8258</c:v>
                </c:pt>
                <c:pt idx="224" formatCode="0">
                  <c:v>8484</c:v>
                </c:pt>
                <c:pt idx="225" formatCode="0">
                  <c:v>8716</c:v>
                </c:pt>
                <c:pt idx="226" formatCode="0">
                  <c:v>8954</c:v>
                </c:pt>
                <c:pt idx="227" formatCode="0">
                  <c:v>9200</c:v>
                </c:pt>
                <c:pt idx="228" formatCode="0">
                  <c:v>9452</c:v>
                </c:pt>
                <c:pt idx="229" formatCode="0">
                  <c:v>9710</c:v>
                </c:pt>
                <c:pt idx="230" formatCode="0">
                  <c:v>9976</c:v>
                </c:pt>
                <c:pt idx="231" formatCode="0">
                  <c:v>10250</c:v>
                </c:pt>
                <c:pt idx="232" formatCode="0">
                  <c:v>10530</c:v>
                </c:pt>
                <c:pt idx="233" formatCode="0">
                  <c:v>10818</c:v>
                </c:pt>
                <c:pt idx="234" formatCode="0">
                  <c:v>11114</c:v>
                </c:pt>
                <c:pt idx="235" formatCode="0">
                  <c:v>11418</c:v>
                </c:pt>
                <c:pt idx="236" formatCode="0">
                  <c:v>11730</c:v>
                </c:pt>
                <c:pt idx="237" formatCode="0">
                  <c:v>12052</c:v>
                </c:pt>
                <c:pt idx="238" formatCode="0">
                  <c:v>12382</c:v>
                </c:pt>
                <c:pt idx="239" formatCode="0">
                  <c:v>12722</c:v>
                </c:pt>
                <c:pt idx="240" formatCode="0">
                  <c:v>13070</c:v>
                </c:pt>
                <c:pt idx="241" formatCode="0">
                  <c:v>13428</c:v>
                </c:pt>
                <c:pt idx="242" formatCode="0">
                  <c:v>13796</c:v>
                </c:pt>
                <c:pt idx="243" formatCode="0">
                  <c:v>14174</c:v>
                </c:pt>
                <c:pt idx="244" formatCode="0">
                  <c:v>14560</c:v>
                </c:pt>
                <c:pt idx="245" formatCode="0">
                  <c:v>14960</c:v>
                </c:pt>
                <c:pt idx="246" formatCode="0">
                  <c:v>15368</c:v>
                </c:pt>
                <c:pt idx="247" formatCode="0">
                  <c:v>15790</c:v>
                </c:pt>
                <c:pt idx="248" formatCode="0">
                  <c:v>16222</c:v>
                </c:pt>
                <c:pt idx="249" formatCode="0">
                  <c:v>16666</c:v>
                </c:pt>
                <c:pt idx="250" formatCode="0">
                  <c:v>17122</c:v>
                </c:pt>
                <c:pt idx="251" formatCode="0">
                  <c:v>17592</c:v>
                </c:pt>
                <c:pt idx="252" formatCode="0">
                  <c:v>18074</c:v>
                </c:pt>
                <c:pt idx="253" formatCode="0">
                  <c:v>18568</c:v>
                </c:pt>
                <c:pt idx="254" formatCode="0">
                  <c:v>19076</c:v>
                </c:pt>
                <c:pt idx="255" formatCode="0">
                  <c:v>19598</c:v>
                </c:pt>
                <c:pt idx="256" formatCode="0">
                  <c:v>20000</c:v>
                </c:pt>
              </c:numCache>
            </c:numRef>
          </c:xVal>
          <c:yVal>
            <c:numRef>
              <c:f>Berechnung!$V$5:$V$261</c:f>
              <c:numCache>
                <c:formatCode>0.00</c:formatCode>
                <c:ptCount val="257"/>
                <c:pt idx="0">
                  <c:v>0.14378257024077479</c:v>
                </c:pt>
                <c:pt idx="1">
                  <c:v>0.14737711891426417</c:v>
                </c:pt>
                <c:pt idx="2">
                  <c:v>0.15169057579628825</c:v>
                </c:pt>
                <c:pt idx="3">
                  <c:v>0.15528512189313193</c:v>
                </c:pt>
                <c:pt idx="4">
                  <c:v>0.15959857560140533</c:v>
                </c:pt>
                <c:pt idx="5">
                  <c:v>0.16463093598254899</c:v>
                </c:pt>
                <c:pt idx="6">
                  <c:v>0.16894438572916162</c:v>
                </c:pt>
                <c:pt idx="7">
                  <c:v>0.17325783357026608</c:v>
                </c:pt>
                <c:pt idx="8">
                  <c:v>0.17829018691161472</c:v>
                </c:pt>
                <c:pt idx="9">
                  <c:v>0.18332253751584016</c:v>
                </c:pt>
                <c:pt idx="10">
                  <c:v>0.18835488530566238</c:v>
                </c:pt>
                <c:pt idx="11">
                  <c:v>0.19338723020379958</c:v>
                </c:pt>
                <c:pt idx="12">
                  <c:v>0.19841957213296821</c:v>
                </c:pt>
                <c:pt idx="13">
                  <c:v>0.20417081631740391</c:v>
                </c:pt>
                <c:pt idx="14">
                  <c:v>0.20992205640768982</c:v>
                </c:pt>
                <c:pt idx="15">
                  <c:v>0.21567329228845403</c:v>
                </c:pt>
                <c:pt idx="16">
                  <c:v>0.22142452384432071</c:v>
                </c:pt>
                <c:pt idx="17">
                  <c:v>0.22717575095991044</c:v>
                </c:pt>
                <c:pt idx="18">
                  <c:v>0.2336458760137643</c:v>
                </c:pt>
                <c:pt idx="19">
                  <c:v>0.24011599513756868</c:v>
                </c:pt>
                <c:pt idx="20">
                  <c:v>0.24658610816702498</c:v>
                </c:pt>
                <c:pt idx="21">
                  <c:v>0.25305621493782809</c:v>
                </c:pt>
                <c:pt idx="22">
                  <c:v>0.2602452149206973</c:v>
                </c:pt>
                <c:pt idx="23">
                  <c:v>0.26743420674857549</c:v>
                </c:pt>
                <c:pt idx="24">
                  <c:v>0.27462319019604764</c:v>
                </c:pt>
                <c:pt idx="25">
                  <c:v>0.28253106203985084</c:v>
                </c:pt>
                <c:pt idx="26">
                  <c:v>0.28972002715469281</c:v>
                </c:pt>
                <c:pt idx="27">
                  <c:v>0.29762787828578602</c:v>
                </c:pt>
                <c:pt idx="28">
                  <c:v>0.30625461209223648</c:v>
                </c:pt>
                <c:pt idx="29">
                  <c:v>0.31416243928304111</c:v>
                </c:pt>
                <c:pt idx="30">
                  <c:v>0.32278914625711896</c:v>
                </c:pt>
                <c:pt idx="31">
                  <c:v>0.33213472902749785</c:v>
                </c:pt>
                <c:pt idx="32">
                  <c:v>0.3407614052122801</c:v>
                </c:pt>
                <c:pt idx="33">
                  <c:v>0.35010695371135114</c:v>
                </c:pt>
                <c:pt idx="34">
                  <c:v>0.36017136980223713</c:v>
                </c:pt>
                <c:pt idx="35">
                  <c:v>0.36951687922980592</c:v>
                </c:pt>
                <c:pt idx="36">
                  <c:v>0.37958125209248972</c:v>
                </c:pt>
                <c:pt idx="37">
                  <c:v>0.39036448283537856</c:v>
                </c:pt>
                <c:pt idx="38">
                  <c:v>0.40114768604497347</c:v>
                </c:pt>
                <c:pt idx="39">
                  <c:v>0.4119308609596295</c:v>
                </c:pt>
                <c:pt idx="40">
                  <c:v>0.42343288215636299</c:v>
                </c:pt>
                <c:pt idx="41">
                  <c:v>0.43493486936849135</c:v>
                </c:pt>
                <c:pt idx="42">
                  <c:v>0.44643682167132598</c:v>
                </c:pt>
                <c:pt idx="43">
                  <c:v>0.45865760670843608</c:v>
                </c:pt>
                <c:pt idx="44">
                  <c:v>0.47159721612791244</c:v>
                </c:pt>
                <c:pt idx="45">
                  <c:v>0.48453677763390701</c:v>
                </c:pt>
                <c:pt idx="46">
                  <c:v>0.49747628990905607</c:v>
                </c:pt>
                <c:pt idx="47">
                  <c:v>0.51113460911199526</c:v>
                </c:pt>
                <c:pt idx="48">
                  <c:v>0.52551172467126994</c:v>
                </c:pt>
                <c:pt idx="49">
                  <c:v>0.53988877429973758</c:v>
                </c:pt>
                <c:pt idx="50">
                  <c:v>0.55426575618900809</c:v>
                </c:pt>
                <c:pt idx="51">
                  <c:v>0.57008035586967043</c:v>
                </c:pt>
                <c:pt idx="52">
                  <c:v>0.5851760293957925</c:v>
                </c:pt>
                <c:pt idx="53">
                  <c:v>0.60170929313939669</c:v>
                </c:pt>
                <c:pt idx="54">
                  <c:v>0.61824245700833902</c:v>
                </c:pt>
                <c:pt idx="55">
                  <c:v>0.63477551824910539</c:v>
                </c:pt>
                <c:pt idx="56">
                  <c:v>0.6520272958421055</c:v>
                </c:pt>
                <c:pt idx="57">
                  <c:v>0.66999777211013833</c:v>
                </c:pt>
                <c:pt idx="58">
                  <c:v>0.68868692794486697</c:v>
                </c:pt>
                <c:pt idx="59">
                  <c:v>0.70737593762935358</c:v>
                </c:pt>
                <c:pt idx="60">
                  <c:v>0.72678359641808177</c:v>
                </c:pt>
                <c:pt idx="61">
                  <c:v>0.74619108883934604</c:v>
                </c:pt>
                <c:pt idx="62">
                  <c:v>0.76703598288715602</c:v>
                </c:pt>
                <c:pt idx="63">
                  <c:v>0.7878806743233725</c:v>
                </c:pt>
                <c:pt idx="64">
                  <c:v>0.80944392911805296</c:v>
                </c:pt>
                <c:pt idx="65">
                  <c:v>0.83172571854769139</c:v>
                </c:pt>
                <c:pt idx="66">
                  <c:v>0.85472601185443509</c:v>
                </c:pt>
                <c:pt idx="67">
                  <c:v>0.87772603008335148</c:v>
                </c:pt>
                <c:pt idx="68">
                  <c:v>0.90216323971209655</c:v>
                </c:pt>
                <c:pt idx="69">
                  <c:v>0.9266001214468409</c:v>
                </c:pt>
                <c:pt idx="70">
                  <c:v>0.95175538305631247</c:v>
                </c:pt>
                <c:pt idx="71">
                  <c:v>0.97834768923594795</c:v>
                </c:pt>
                <c:pt idx="72">
                  <c:v>1.0049395740440132</c:v>
                </c:pt>
                <c:pt idx="73">
                  <c:v>1.0322497076972958</c:v>
                </c:pt>
                <c:pt idx="74">
                  <c:v>1.0609967097083133</c:v>
                </c:pt>
                <c:pt idx="75">
                  <c:v>1.0897431772416624</c:v>
                </c:pt>
                <c:pt idx="76">
                  <c:v>1.1192077364632365</c:v>
                </c:pt>
                <c:pt idx="77">
                  <c:v>1.1501089542292846</c:v>
                </c:pt>
                <c:pt idx="78">
                  <c:v>1.1817281111414546</c:v>
                </c:pt>
                <c:pt idx="79">
                  <c:v>1.2140651391515089</c:v>
                </c:pt>
                <c:pt idx="80">
                  <c:v>1.2471199663482715</c:v>
                </c:pt>
                <c:pt idx="81">
                  <c:v>1.281611072084325</c:v>
                </c:pt>
                <c:pt idx="82">
                  <c:v>1.3168197811904832</c:v>
                </c:pt>
                <c:pt idx="83">
                  <c:v>1.352746006283593</c:v>
                </c:pt>
                <c:pt idx="84">
                  <c:v>1.3893896553124228</c:v>
                </c:pt>
                <c:pt idx="85">
                  <c:v>1.4274690998374724</c:v>
                </c:pt>
                <c:pt idx="86">
                  <c:v>1.466265720528438</c:v>
                </c:pt>
                <c:pt idx="87">
                  <c:v>1.5064978242439711</c:v>
                </c:pt>
                <c:pt idx="88">
                  <c:v>1.5481652122006562</c:v>
                </c:pt>
                <c:pt idx="89">
                  <c:v>1.5898309511206574</c:v>
                </c:pt>
                <c:pt idx="90">
                  <c:v>1.632931656057635</c:v>
                </c:pt>
                <c:pt idx="91">
                  <c:v>1.6774670927741202</c:v>
                </c:pt>
                <c:pt idx="92">
                  <c:v>1.7234370103090755</c:v>
                </c:pt>
                <c:pt idx="93">
                  <c:v>1.7708411400731414</c:v>
                </c:pt>
                <c:pt idx="94">
                  <c:v>1.8196791949092452</c:v>
                </c:pt>
                <c:pt idx="95">
                  <c:v>1.8699508681178276</c:v>
                </c:pt>
                <c:pt idx="96">
                  <c:v>1.9216558324458923</c:v>
                </c:pt>
                <c:pt idx="97">
                  <c:v>-1.9733576242917417</c:v>
                </c:pt>
                <c:pt idx="98">
                  <c:v>-2.027928198620923</c:v>
                </c:pt>
                <c:pt idx="99">
                  <c:v>-2.0824950357458012</c:v>
                </c:pt>
                <c:pt idx="100">
                  <c:v>-2.1399296595018287</c:v>
                </c:pt>
                <c:pt idx="101">
                  <c:v>-2.1987956035287772</c:v>
                </c:pt>
                <c:pt idx="102">
                  <c:v>-2.2590923943725474</c:v>
                </c:pt>
                <c:pt idx="103">
                  <c:v>-2.3208195298708851</c:v>
                </c:pt>
                <c:pt idx="104">
                  <c:v>-2.3839764778167205</c:v>
                </c:pt>
                <c:pt idx="105">
                  <c:v>-2.4485626745750233</c:v>
                </c:pt>
                <c:pt idx="106">
                  <c:v>-2.5160125535985967</c:v>
                </c:pt>
                <c:pt idx="107">
                  <c:v>-2.58489014173955</c:v>
                </c:pt>
                <c:pt idx="108">
                  <c:v>-2.6566294515946951</c:v>
                </c:pt>
                <c:pt idx="109">
                  <c:v>-2.7283601743268062</c:v>
                </c:pt>
                <c:pt idx="110">
                  <c:v>-2.8029507513851462</c:v>
                </c:pt>
                <c:pt idx="111">
                  <c:v>-2.8789656414208107</c:v>
                </c:pt>
                <c:pt idx="112">
                  <c:v>-2.9578378986820049</c:v>
                </c:pt>
                <c:pt idx="113">
                  <c:v>-3.0381322203909638</c:v>
                </c:pt>
                <c:pt idx="114">
                  <c:v>-3.1227145629593198</c:v>
                </c:pt>
                <c:pt idx="115">
                  <c:v>-3.2072826840459352</c:v>
                </c:pt>
                <c:pt idx="116">
                  <c:v>-3.2947021224176543</c:v>
                </c:pt>
                <c:pt idx="117">
                  <c:v>-3.3849708484741639</c:v>
                </c:pt>
                <c:pt idx="118">
                  <c:v>-3.4766542764012587</c:v>
                </c:pt>
                <c:pt idx="119">
                  <c:v>-3.5726151903143317</c:v>
                </c:pt>
                <c:pt idx="120">
                  <c:v>-3.6699866160706547</c:v>
                </c:pt>
                <c:pt idx="121">
                  <c:v>-3.7701983310578684</c:v>
                </c:pt>
                <c:pt idx="122">
                  <c:v>-3.8732475210745716</c:v>
                </c:pt>
                <c:pt idx="123">
                  <c:v>-3.9791311750353393</c:v>
                </c:pt>
                <c:pt idx="124">
                  <c:v>-4.0878460734455304</c:v>
                </c:pt>
                <c:pt idx="125">
                  <c:v>-4.1979589582211458</c:v>
                </c:pt>
                <c:pt idx="126">
                  <c:v>-4.3123262539101024</c:v>
                </c:pt>
                <c:pt idx="127">
                  <c:v>-4.4309426547552047</c:v>
                </c:pt>
                <c:pt idx="128">
                  <c:v>-4.5523740744217678</c:v>
                </c:pt>
                <c:pt idx="129">
                  <c:v>-4.6766159689708298</c:v>
                </c:pt>
                <c:pt idx="130">
                  <c:v>-4.8036634970152399</c:v>
                </c:pt>
                <c:pt idx="131">
                  <c:v>-4.9335115027020038</c:v>
                </c:pt>
                <c:pt idx="132">
                  <c:v>-5.0690063680855619</c:v>
                </c:pt>
                <c:pt idx="133">
                  <c:v>-5.2072876121397815</c:v>
                </c:pt>
                <c:pt idx="134">
                  <c:v>-5.3483487964202139</c:v>
                </c:pt>
                <c:pt idx="135">
                  <c:v>-5.4936067814596345</c:v>
                </c:pt>
                <c:pt idx="136">
                  <c:v>-5.6430518030600387</c:v>
                </c:pt>
                <c:pt idx="137">
                  <c:v>-5.7966733481541644</c:v>
                </c:pt>
                <c:pt idx="138">
                  <c:v>-5.9544601027482269</c:v>
                </c:pt>
                <c:pt idx="139">
                  <c:v>-6.1149798741322394</c:v>
                </c:pt>
                <c:pt idx="140">
                  <c:v>-6.2810606907968296</c:v>
                </c:pt>
                <c:pt idx="141">
                  <c:v>-6.4526852717712702</c:v>
                </c:pt>
                <c:pt idx="142">
                  <c:v>-6.6270016709073483</c:v>
                </c:pt>
                <c:pt idx="143">
                  <c:v>-6.805412601050822</c:v>
                </c:pt>
                <c:pt idx="144">
                  <c:v>-6.9907285012724776</c:v>
                </c:pt>
                <c:pt idx="145">
                  <c:v>-7.1800969315219341</c:v>
                </c:pt>
                <c:pt idx="146">
                  <c:v>-7.3734972529021787</c:v>
                </c:pt>
                <c:pt idx="147">
                  <c:v>-7.5737257622705423</c:v>
                </c:pt>
                <c:pt idx="148">
                  <c:v>-7.7779331410885755</c:v>
                </c:pt>
                <c:pt idx="149">
                  <c:v>-7.9860932199267314</c:v>
                </c:pt>
                <c:pt idx="150">
                  <c:v>-8.2023884186907718</c:v>
                </c:pt>
                <c:pt idx="151">
                  <c:v>-8.4225651539889412</c:v>
                </c:pt>
                <c:pt idx="152">
                  <c:v>-8.6493878429268847</c:v>
                </c:pt>
                <c:pt idx="153">
                  <c:v>-8.881409123068492</c:v>
                </c:pt>
                <c:pt idx="154">
                  <c:v>-9.1199752528405362</c:v>
                </c:pt>
                <c:pt idx="155">
                  <c:v>-9.3636352595012333</c:v>
                </c:pt>
                <c:pt idx="156">
                  <c:v>-9.6137206299505298</c:v>
                </c:pt>
                <c:pt idx="157">
                  <c:v>-9.8701604483542269</c:v>
                </c:pt>
                <c:pt idx="158">
                  <c:v>-10.134258212857306</c:v>
                </c:pt>
                <c:pt idx="159">
                  <c:v>-10.401786663144749</c:v>
                </c:pt>
                <c:pt idx="160">
                  <c:v>-10.679542163240253</c:v>
                </c:pt>
                <c:pt idx="161">
                  <c:v>-10.960542367655187</c:v>
                </c:pt>
                <c:pt idx="162">
                  <c:v>-11.251522423239857</c:v>
                </c:pt>
                <c:pt idx="163">
                  <c:v>-11.546881513601669</c:v>
                </c:pt>
                <c:pt idx="164">
                  <c:v>-11.850560166254557</c:v>
                </c:pt>
                <c:pt idx="165">
                  <c:v>-12.159682303722109</c:v>
                </c:pt>
                <c:pt idx="166">
                  <c:v>-12.478106159625675</c:v>
                </c:pt>
                <c:pt idx="167">
                  <c:v>-12.80159072011687</c:v>
                </c:pt>
                <c:pt idx="168">
                  <c:v>-13.132587387599344</c:v>
                </c:pt>
                <c:pt idx="169">
                  <c:v>-13.469510824928014</c:v>
                </c:pt>
                <c:pt idx="170">
                  <c:v>-13.816014804305565</c:v>
                </c:pt>
                <c:pt idx="171">
                  <c:v>-14.16003012807103</c:v>
                </c:pt>
                <c:pt idx="172">
                  <c:v>-14.522012005504417</c:v>
                </c:pt>
                <c:pt idx="173">
                  <c:v>-14.893600393318856</c:v>
                </c:pt>
                <c:pt idx="174">
                  <c:v>-15.261595537569397</c:v>
                </c:pt>
                <c:pt idx="175">
                  <c:v>-15.638255884104295</c:v>
                </c:pt>
                <c:pt idx="176">
                  <c:v>-16.022891115895479</c:v>
                </c:pt>
                <c:pt idx="177">
                  <c:v>-16.414722531341344</c:v>
                </c:pt>
                <c:pt idx="178">
                  <c:v>-16.800898404531619</c:v>
                </c:pt>
                <c:pt idx="179">
                  <c:v>-17.204579112438207</c:v>
                </c:pt>
                <c:pt idx="180">
                  <c:v>-17.600941487288551</c:v>
                </c:pt>
                <c:pt idx="181">
                  <c:v>-18.012054583420294</c:v>
                </c:pt>
                <c:pt idx="182">
                  <c:v>-18.413699441886077</c:v>
                </c:pt>
                <c:pt idx="183">
                  <c:v>-18.815879089746648</c:v>
                </c:pt>
                <c:pt idx="184">
                  <c:v>-19.227227737545835</c:v>
                </c:pt>
                <c:pt idx="185">
                  <c:v>-19.624640004535397</c:v>
                </c:pt>
                <c:pt idx="186">
                  <c:v>-20.026161546378415</c:v>
                </c:pt>
                <c:pt idx="187">
                  <c:v>-20.418719698007347</c:v>
                </c:pt>
                <c:pt idx="188">
                  <c:v>-20.790653498260674</c:v>
                </c:pt>
                <c:pt idx="189">
                  <c:v>-21.156222292606515</c:v>
                </c:pt>
                <c:pt idx="190">
                  <c:v>-21.502315819800902</c:v>
                </c:pt>
                <c:pt idx="191">
                  <c:v>-21.830984444299169</c:v>
                </c:pt>
                <c:pt idx="192">
                  <c:v>-22.122927823504714</c:v>
                </c:pt>
                <c:pt idx="193">
                  <c:v>-22.384347375454198</c:v>
                </c:pt>
                <c:pt idx="194">
                  <c:v>-22.601375802686107</c:v>
                </c:pt>
                <c:pt idx="195">
                  <c:v>-22.768276144677881</c:v>
                </c:pt>
                <c:pt idx="196">
                  <c:v>-22.870118447190013</c:v>
                </c:pt>
                <c:pt idx="197">
                  <c:v>-22.894942525312654</c:v>
                </c:pt>
                <c:pt idx="198">
                  <c:v>-22.828232750045096</c:v>
                </c:pt>
                <c:pt idx="199">
                  <c:v>-22.647386165338609</c:v>
                </c:pt>
                <c:pt idx="200">
                  <c:v>-22.333516721767015</c:v>
                </c:pt>
                <c:pt idx="201">
                  <c:v>-21.854889286047783</c:v>
                </c:pt>
                <c:pt idx="202">
                  <c:v>-21.188732508077386</c:v>
                </c:pt>
                <c:pt idx="203">
                  <c:v>-20.288533056868047</c:v>
                </c:pt>
                <c:pt idx="204">
                  <c:v>-19.107768762193512</c:v>
                </c:pt>
                <c:pt idx="205">
                  <c:v>-17.593325693763038</c:v>
                </c:pt>
                <c:pt idx="206">
                  <c:v>-15.716328438904284</c:v>
                </c:pt>
                <c:pt idx="207">
                  <c:v>-13.361267796701172</c:v>
                </c:pt>
                <c:pt idx="208">
                  <c:v>-10.535816915991054</c:v>
                </c:pt>
                <c:pt idx="209">
                  <c:v>-7.1167902198805679</c:v>
                </c:pt>
                <c:pt idx="210">
                  <c:v>3.1754247589441591</c:v>
                </c:pt>
                <c:pt idx="211">
                  <c:v>1.3047155843240248</c:v>
                </c:pt>
                <c:pt idx="212">
                  <c:v>6.3005098597806173</c:v>
                </c:pt>
                <c:pt idx="213">
                  <c:v>11.599813272483702</c:v>
                </c:pt>
                <c:pt idx="214">
                  <c:v>17.051160052207475</c:v>
                </c:pt>
                <c:pt idx="215">
                  <c:v>22.351322213850732</c:v>
                </c:pt>
                <c:pt idx="216">
                  <c:v>27.233986831002227</c:v>
                </c:pt>
                <c:pt idx="217">
                  <c:v>31.697468317177261</c:v>
                </c:pt>
                <c:pt idx="218">
                  <c:v>35.542664081983553</c:v>
                </c:pt>
                <c:pt idx="219">
                  <c:v>38.781014819502069</c:v>
                </c:pt>
                <c:pt idx="220">
                  <c:v>41.399626077067182</c:v>
                </c:pt>
                <c:pt idx="221">
                  <c:v>43.474027382900715</c:v>
                </c:pt>
                <c:pt idx="222">
                  <c:v>45.071980059378639</c:v>
                </c:pt>
                <c:pt idx="223">
                  <c:v>46.225302600508321</c:v>
                </c:pt>
                <c:pt idx="224">
                  <c:v>47.010978811962218</c:v>
                </c:pt>
                <c:pt idx="225">
                  <c:v>47.484395569738844</c:v>
                </c:pt>
                <c:pt idx="226">
                  <c:v>47.695105222274734</c:v>
                </c:pt>
                <c:pt idx="227">
                  <c:v>47.685637646165702</c:v>
                </c:pt>
                <c:pt idx="228">
                  <c:v>47.49176901309059</c:v>
                </c:pt>
                <c:pt idx="229">
                  <c:v>47.146500639334072</c:v>
                </c:pt>
                <c:pt idx="230">
                  <c:v>46.673971936351172</c:v>
                </c:pt>
                <c:pt idx="231">
                  <c:v>46.096247876267185</c:v>
                </c:pt>
                <c:pt idx="232">
                  <c:v>45.437565694605006</c:v>
                </c:pt>
                <c:pt idx="233">
                  <c:v>44.710448500004055</c:v>
                </c:pt>
                <c:pt idx="234">
                  <c:v>43.929199800807964</c:v>
                </c:pt>
                <c:pt idx="235">
                  <c:v>43.106202658238601</c:v>
                </c:pt>
                <c:pt idx="236">
                  <c:v>42.252125614610719</c:v>
                </c:pt>
                <c:pt idx="237">
                  <c:v>41.370656151050859</c:v>
                </c:pt>
                <c:pt idx="238">
                  <c:v>40.47518767256841</c:v>
                </c:pt>
                <c:pt idx="239">
                  <c:v>39.56714345092125</c:v>
                </c:pt>
                <c:pt idx="240">
                  <c:v>38.657705359390611</c:v>
                </c:pt>
                <c:pt idx="241">
                  <c:v>37.746619861131848</c:v>
                </c:pt>
                <c:pt idx="242">
                  <c:v>36.838295605449197</c:v>
                </c:pt>
                <c:pt idx="243">
                  <c:v>35.936479613561126</c:v>
                </c:pt>
                <c:pt idx="244">
                  <c:v>35.048834189749904</c:v>
                </c:pt>
                <c:pt idx="245">
                  <c:v>34.164443043711834</c:v>
                </c:pt>
                <c:pt idx="246">
                  <c:v>33.298986222116021</c:v>
                </c:pt>
                <c:pt idx="247">
                  <c:v>32.441733364538898</c:v>
                </c:pt>
                <c:pt idx="248">
                  <c:v>31.602703694965314</c:v>
                </c:pt>
                <c:pt idx="249">
                  <c:v>30.779300622966812</c:v>
                </c:pt>
                <c:pt idx="250">
                  <c:v>29.97277753876384</c:v>
                </c:pt>
                <c:pt idx="251">
                  <c:v>29.180829574811661</c:v>
                </c:pt>
                <c:pt idx="252">
                  <c:v>28.407809357799788</c:v>
                </c:pt>
                <c:pt idx="253">
                  <c:v>27.654235928410955</c:v>
                </c:pt>
                <c:pt idx="254">
                  <c:v>26.917618933457106</c:v>
                </c:pt>
                <c:pt idx="255">
                  <c:v>26.198563415908968</c:v>
                </c:pt>
                <c:pt idx="256">
                  <c:v>25.669369214626236</c:v>
                </c:pt>
              </c:numCache>
            </c:numRef>
          </c:yVal>
        </c:ser>
        <c:axId val="79275904"/>
        <c:axId val="81666048"/>
      </c:scatterChart>
      <c:valAx>
        <c:axId val="79275904"/>
        <c:scaling>
          <c:logBase val="10"/>
          <c:orientation val="minMax"/>
          <c:max val="30000"/>
          <c:min val="1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Frequenz [Hz]</a:t>
                </a:r>
              </a:p>
            </c:rich>
          </c:tx>
          <c:layout>
            <c:manualLayout>
              <c:xMode val="edge"/>
              <c:yMode val="edge"/>
              <c:x val="0.75946431856416463"/>
              <c:y val="0.9427432564870849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666048"/>
        <c:crossesAt val="-180"/>
        <c:crossBetween val="midCat"/>
      </c:valAx>
      <c:valAx>
        <c:axId val="81666048"/>
        <c:scaling>
          <c:orientation val="minMax"/>
        </c:scaling>
        <c:axPos val="l"/>
        <c:majorGridlines>
          <c:spPr>
            <a:ln w="3175">
              <a:solidFill>
                <a:schemeClr val="bg1">
                  <a:lumMod val="6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grd</a:t>
                </a:r>
              </a:p>
            </c:rich>
          </c:tx>
          <c:layout>
            <c:manualLayout>
              <c:xMode val="edge"/>
              <c:yMode val="edge"/>
              <c:x val="1.5017432215044219E-2"/>
              <c:y val="0.14237560547601538"/>
            </c:manualLayout>
          </c:layout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9275904"/>
        <c:crosses val="autoZero"/>
        <c:crossBetween val="midCat"/>
      </c:valAx>
      <c:spPr>
        <a:solidFill>
          <a:schemeClr val="bg1">
            <a:lumMod val="95000"/>
          </a:schemeClr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372" footer="0.4921259845000037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/>
              <a:t>Frequenzgang Mikrofon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8252597066143434E-2"/>
          <c:y val="9.8705501618123026E-2"/>
          <c:w val="0.89580884913657666"/>
          <c:h val="0.72243840487680977"/>
        </c:manualLayout>
      </c:layout>
      <c:scatterChart>
        <c:scatterStyle val="lineMarker"/>
        <c:ser>
          <c:idx val="1"/>
          <c:order val="0"/>
          <c:tx>
            <c:strRef>
              <c:f>Berechnung!$P$3</c:f>
              <c:strCache>
                <c:ptCount val="1"/>
                <c:pt idx="0">
                  <c:v>Amplitude relativ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Berechnung!$O$5:$O$261</c:f>
              <c:numCache>
                <c:formatCode>0.0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 formatCode="0">
                  <c:v>1004.4</c:v>
                </c:pt>
                <c:pt idx="146" formatCode="0">
                  <c:v>1031.8</c:v>
                </c:pt>
                <c:pt idx="147" formatCode="0">
                  <c:v>1060.2</c:v>
                </c:pt>
                <c:pt idx="148" formatCode="0">
                  <c:v>1089.2</c:v>
                </c:pt>
                <c:pt idx="149" formatCode="0">
                  <c:v>1118.8</c:v>
                </c:pt>
                <c:pt idx="150" formatCode="0">
                  <c:v>1149.5999999999999</c:v>
                </c:pt>
                <c:pt idx="151" formatCode="0">
                  <c:v>1181</c:v>
                </c:pt>
                <c:pt idx="152" formatCode="0">
                  <c:v>1213.4000000000001</c:v>
                </c:pt>
                <c:pt idx="153" formatCode="0">
                  <c:v>1246.5999999999999</c:v>
                </c:pt>
                <c:pt idx="154" formatCode="0">
                  <c:v>1280.8</c:v>
                </c:pt>
                <c:pt idx="155" formatCode="0">
                  <c:v>1315.8</c:v>
                </c:pt>
                <c:pt idx="156" formatCode="0">
                  <c:v>1351.8</c:v>
                </c:pt>
                <c:pt idx="157" formatCode="0">
                  <c:v>1388.8</c:v>
                </c:pt>
                <c:pt idx="158" formatCode="0">
                  <c:v>1427</c:v>
                </c:pt>
                <c:pt idx="159" formatCode="0">
                  <c:v>1465.8</c:v>
                </c:pt>
                <c:pt idx="160" formatCode="0">
                  <c:v>1506.2</c:v>
                </c:pt>
                <c:pt idx="161" formatCode="0">
                  <c:v>1547.2</c:v>
                </c:pt>
                <c:pt idx="162" formatCode="0">
                  <c:v>1589.8</c:v>
                </c:pt>
                <c:pt idx="163" formatCode="0">
                  <c:v>1633.2</c:v>
                </c:pt>
                <c:pt idx="164" formatCode="0">
                  <c:v>1678</c:v>
                </c:pt>
                <c:pt idx="165" formatCode="0">
                  <c:v>1723.8</c:v>
                </c:pt>
                <c:pt idx="166" formatCode="0">
                  <c:v>1771.2</c:v>
                </c:pt>
                <c:pt idx="167" formatCode="0">
                  <c:v>1819.6</c:v>
                </c:pt>
                <c:pt idx="168" formatCode="0">
                  <c:v>1869.4</c:v>
                </c:pt>
                <c:pt idx="169" formatCode="0">
                  <c:v>1920.4</c:v>
                </c:pt>
                <c:pt idx="170" formatCode="0">
                  <c:v>1973.2</c:v>
                </c:pt>
                <c:pt idx="171" formatCode="0">
                  <c:v>2026</c:v>
                </c:pt>
                <c:pt idx="172" formatCode="0">
                  <c:v>2082</c:v>
                </c:pt>
                <c:pt idx="173" formatCode="0">
                  <c:v>2140</c:v>
                </c:pt>
                <c:pt idx="174" formatCode="0">
                  <c:v>2198</c:v>
                </c:pt>
                <c:pt idx="175" formatCode="0">
                  <c:v>2258</c:v>
                </c:pt>
                <c:pt idx="176" formatCode="0">
                  <c:v>2320</c:v>
                </c:pt>
                <c:pt idx="177" formatCode="0">
                  <c:v>2384</c:v>
                </c:pt>
                <c:pt idx="178" formatCode="0">
                  <c:v>2448</c:v>
                </c:pt>
                <c:pt idx="179" formatCode="0">
                  <c:v>2516</c:v>
                </c:pt>
                <c:pt idx="180" formatCode="0">
                  <c:v>2584</c:v>
                </c:pt>
                <c:pt idx="181" formatCode="0">
                  <c:v>2656</c:v>
                </c:pt>
                <c:pt idx="182" formatCode="0">
                  <c:v>2728</c:v>
                </c:pt>
                <c:pt idx="183" formatCode="0">
                  <c:v>2802</c:v>
                </c:pt>
                <c:pt idx="184" formatCode="0">
                  <c:v>2880</c:v>
                </c:pt>
                <c:pt idx="185" formatCode="0">
                  <c:v>2958</c:v>
                </c:pt>
                <c:pt idx="186" formatCode="0">
                  <c:v>3040</c:v>
                </c:pt>
                <c:pt idx="187" formatCode="0">
                  <c:v>3124</c:v>
                </c:pt>
                <c:pt idx="188" formatCode="0">
                  <c:v>3208</c:v>
                </c:pt>
                <c:pt idx="189" formatCode="0">
                  <c:v>3296</c:v>
                </c:pt>
                <c:pt idx="190" formatCode="0">
                  <c:v>3386</c:v>
                </c:pt>
                <c:pt idx="191" formatCode="0">
                  <c:v>3480</c:v>
                </c:pt>
                <c:pt idx="192" formatCode="0">
                  <c:v>3574</c:v>
                </c:pt>
                <c:pt idx="193" formatCode="0">
                  <c:v>3672</c:v>
                </c:pt>
                <c:pt idx="194" formatCode="0">
                  <c:v>3772</c:v>
                </c:pt>
                <c:pt idx="195" formatCode="0">
                  <c:v>3876</c:v>
                </c:pt>
                <c:pt idx="196" formatCode="0">
                  <c:v>3982</c:v>
                </c:pt>
                <c:pt idx="197" formatCode="0">
                  <c:v>4092</c:v>
                </c:pt>
                <c:pt idx="198" formatCode="0">
                  <c:v>4202</c:v>
                </c:pt>
                <c:pt idx="199" formatCode="0">
                  <c:v>4318</c:v>
                </c:pt>
                <c:pt idx="200" formatCode="0">
                  <c:v>4436</c:v>
                </c:pt>
                <c:pt idx="201" formatCode="0">
                  <c:v>4558</c:v>
                </c:pt>
                <c:pt idx="202" formatCode="0">
                  <c:v>4682</c:v>
                </c:pt>
                <c:pt idx="203" formatCode="0">
                  <c:v>4810</c:v>
                </c:pt>
                <c:pt idx="204" formatCode="0">
                  <c:v>4942</c:v>
                </c:pt>
                <c:pt idx="205" formatCode="0">
                  <c:v>5078</c:v>
                </c:pt>
                <c:pt idx="206" formatCode="0">
                  <c:v>5216</c:v>
                </c:pt>
                <c:pt idx="207" formatCode="0">
                  <c:v>5360</c:v>
                </c:pt>
                <c:pt idx="208" formatCode="0">
                  <c:v>5506</c:v>
                </c:pt>
                <c:pt idx="209" formatCode="0">
                  <c:v>5658</c:v>
                </c:pt>
                <c:pt idx="210" formatCode="0">
                  <c:v>5812</c:v>
                </c:pt>
                <c:pt idx="211" formatCode="0">
                  <c:v>5970</c:v>
                </c:pt>
                <c:pt idx="212" formatCode="0">
                  <c:v>6134</c:v>
                </c:pt>
                <c:pt idx="213" formatCode="0">
                  <c:v>6302</c:v>
                </c:pt>
                <c:pt idx="214" formatCode="0">
                  <c:v>6476</c:v>
                </c:pt>
                <c:pt idx="215" formatCode="0">
                  <c:v>6654</c:v>
                </c:pt>
                <c:pt idx="216" formatCode="0">
                  <c:v>6834</c:v>
                </c:pt>
                <c:pt idx="217" formatCode="0">
                  <c:v>7022</c:v>
                </c:pt>
                <c:pt idx="218" formatCode="0">
                  <c:v>7214</c:v>
                </c:pt>
                <c:pt idx="219" formatCode="0">
                  <c:v>7412</c:v>
                </c:pt>
                <c:pt idx="220" formatCode="0">
                  <c:v>7614</c:v>
                </c:pt>
                <c:pt idx="221" formatCode="0">
                  <c:v>7822</c:v>
                </c:pt>
                <c:pt idx="222" formatCode="0">
                  <c:v>8038</c:v>
                </c:pt>
                <c:pt idx="223" formatCode="0">
                  <c:v>8258</c:v>
                </c:pt>
                <c:pt idx="224" formatCode="0">
                  <c:v>8484</c:v>
                </c:pt>
                <c:pt idx="225" formatCode="0">
                  <c:v>8716</c:v>
                </c:pt>
                <c:pt idx="226" formatCode="0">
                  <c:v>8954</c:v>
                </c:pt>
                <c:pt idx="227" formatCode="0">
                  <c:v>9200</c:v>
                </c:pt>
                <c:pt idx="228" formatCode="0">
                  <c:v>9452</c:v>
                </c:pt>
                <c:pt idx="229" formatCode="0">
                  <c:v>9710</c:v>
                </c:pt>
                <c:pt idx="230" formatCode="0">
                  <c:v>9976</c:v>
                </c:pt>
                <c:pt idx="231" formatCode="0">
                  <c:v>10250</c:v>
                </c:pt>
                <c:pt idx="232" formatCode="0">
                  <c:v>10530</c:v>
                </c:pt>
                <c:pt idx="233" formatCode="0">
                  <c:v>10818</c:v>
                </c:pt>
                <c:pt idx="234" formatCode="0">
                  <c:v>11114</c:v>
                </c:pt>
                <c:pt idx="235" formatCode="0">
                  <c:v>11418</c:v>
                </c:pt>
                <c:pt idx="236" formatCode="0">
                  <c:v>11730</c:v>
                </c:pt>
                <c:pt idx="237" formatCode="0">
                  <c:v>12052</c:v>
                </c:pt>
                <c:pt idx="238" formatCode="0">
                  <c:v>12382</c:v>
                </c:pt>
                <c:pt idx="239" formatCode="0">
                  <c:v>12722</c:v>
                </c:pt>
                <c:pt idx="240" formatCode="0">
                  <c:v>13070</c:v>
                </c:pt>
                <c:pt idx="241" formatCode="0">
                  <c:v>13428</c:v>
                </c:pt>
                <c:pt idx="242" formatCode="0">
                  <c:v>13796</c:v>
                </c:pt>
                <c:pt idx="243" formatCode="0">
                  <c:v>14174</c:v>
                </c:pt>
                <c:pt idx="244" formatCode="0">
                  <c:v>14560</c:v>
                </c:pt>
                <c:pt idx="245" formatCode="0">
                  <c:v>14960</c:v>
                </c:pt>
                <c:pt idx="246" formatCode="0">
                  <c:v>15368</c:v>
                </c:pt>
                <c:pt idx="247" formatCode="0">
                  <c:v>15790</c:v>
                </c:pt>
                <c:pt idx="248" formatCode="0">
                  <c:v>16222</c:v>
                </c:pt>
                <c:pt idx="249" formatCode="0">
                  <c:v>16666</c:v>
                </c:pt>
                <c:pt idx="250" formatCode="0">
                  <c:v>17122</c:v>
                </c:pt>
                <c:pt idx="251" formatCode="0">
                  <c:v>17592</c:v>
                </c:pt>
                <c:pt idx="252" formatCode="0">
                  <c:v>18074</c:v>
                </c:pt>
                <c:pt idx="253" formatCode="0">
                  <c:v>18568</c:v>
                </c:pt>
                <c:pt idx="254" formatCode="0">
                  <c:v>19076</c:v>
                </c:pt>
                <c:pt idx="255" formatCode="0">
                  <c:v>19598</c:v>
                </c:pt>
                <c:pt idx="256" formatCode="0">
                  <c:v>20000</c:v>
                </c:pt>
              </c:numCache>
            </c:numRef>
          </c:xVal>
          <c:yVal>
            <c:numRef>
              <c:f>Berechnung!$P$5:$P$261</c:f>
              <c:numCache>
                <c:formatCode>0.00</c:formatCode>
                <c:ptCount val="257"/>
                <c:pt idx="34">
                  <c:v>-0.39106524306883728</c:v>
                </c:pt>
                <c:pt idx="35">
                  <c:v>-0.39106524306883728</c:v>
                </c:pt>
                <c:pt idx="36">
                  <c:v>2.6355117203621603E-2</c:v>
                </c:pt>
                <c:pt idx="37">
                  <c:v>1.3002478696904518E-2</c:v>
                </c:pt>
                <c:pt idx="38">
                  <c:v>9.61216741200559E-2</c:v>
                </c:pt>
                <c:pt idx="39">
                  <c:v>-0.22657880495742688</c:v>
                </c:pt>
                <c:pt idx="40">
                  <c:v>-8.1926221792329557E-2</c:v>
                </c:pt>
                <c:pt idx="41">
                  <c:v>-7.4293629352112589E-2</c:v>
                </c:pt>
                <c:pt idx="42">
                  <c:v>-0.19749980344847984</c:v>
                </c:pt>
                <c:pt idx="43">
                  <c:v>-8.1926221792329557E-2</c:v>
                </c:pt>
                <c:pt idx="44">
                  <c:v>0.17748891680831491</c:v>
                </c:pt>
                <c:pt idx="45">
                  <c:v>0.16102277038299917</c:v>
                </c:pt>
                <c:pt idx="46">
                  <c:v>0.15197967780345323</c:v>
                </c:pt>
                <c:pt idx="47">
                  <c:v>0.14232332368155198</c:v>
                </c:pt>
                <c:pt idx="48">
                  <c:v>0.13724534070260574</c:v>
                </c:pt>
                <c:pt idx="49">
                  <c:v>-3.2833456894820756E-2</c:v>
                </c:pt>
                <c:pt idx="50">
                  <c:v>0.28305188676984017</c:v>
                </c:pt>
                <c:pt idx="51">
                  <c:v>0.28305188676984017</c:v>
                </c:pt>
                <c:pt idx="52">
                  <c:v>0.2883080985115356</c:v>
                </c:pt>
                <c:pt idx="53">
                  <c:v>0.43678846009565575</c:v>
                </c:pt>
                <c:pt idx="54">
                  <c:v>0.12654513653070865</c:v>
                </c:pt>
                <c:pt idx="55">
                  <c:v>-0.30604769999567338</c:v>
                </c:pt>
                <c:pt idx="56">
                  <c:v>-0.30604769999567338</c:v>
                </c:pt>
                <c:pt idx="57">
                  <c:v>-0.28146265771721346</c:v>
                </c:pt>
                <c:pt idx="58">
                  <c:v>-0.10625646077663475</c:v>
                </c:pt>
                <c:pt idx="59">
                  <c:v>-9.7896604849225355E-2</c:v>
                </c:pt>
                <c:pt idx="60">
                  <c:v>-0.20690520733238316</c:v>
                </c:pt>
                <c:pt idx="61">
                  <c:v>-7.4293629352112589E-2</c:v>
                </c:pt>
                <c:pt idx="62">
                  <c:v>-6.6882460269326316E-2</c:v>
                </c:pt>
                <c:pt idx="63">
                  <c:v>6.1799739838861001E-2</c:v>
                </c:pt>
                <c:pt idx="64">
                  <c:v>-0.27752258523503315</c:v>
                </c:pt>
                <c:pt idx="65">
                  <c:v>-0.25845366508856671</c:v>
                </c:pt>
                <c:pt idx="66">
                  <c:v>-0.3382633197446836</c:v>
                </c:pt>
                <c:pt idx="67">
                  <c:v>-0.19138082493682873</c:v>
                </c:pt>
                <c:pt idx="68">
                  <c:v>2.7965255244751575E-2</c:v>
                </c:pt>
                <c:pt idx="69">
                  <c:v>-6.5425951564961338E-2</c:v>
                </c:pt>
                <c:pt idx="70">
                  <c:v>-0.13611516889493203</c:v>
                </c:pt>
                <c:pt idx="71">
                  <c:v>-0.24290148611170537</c:v>
                </c:pt>
                <c:pt idx="72">
                  <c:v>-4.8583034443083761E-2</c:v>
                </c:pt>
                <c:pt idx="73">
                  <c:v>5.0685356187941011E-2</c:v>
                </c:pt>
                <c:pt idx="74">
                  <c:v>-0.13611516889493203</c:v>
                </c:pt>
                <c:pt idx="75">
                  <c:v>-3.7968479000056732E-2</c:v>
                </c:pt>
                <c:pt idx="76">
                  <c:v>-3.7968479000056732E-2</c:v>
                </c:pt>
                <c:pt idx="77">
                  <c:v>-0.14248545861069317</c:v>
                </c:pt>
                <c:pt idx="78">
                  <c:v>-0.21379603644273004</c:v>
                </c:pt>
                <c:pt idx="79">
                  <c:v>-0.10625646077664896</c:v>
                </c:pt>
                <c:pt idx="80">
                  <c:v>-9.5166909780246556E-2</c:v>
                </c:pt>
                <c:pt idx="81">
                  <c:v>-0.24480733134984689</c:v>
                </c:pt>
                <c:pt idx="82">
                  <c:v>-0.18074286936574424</c:v>
                </c:pt>
                <c:pt idx="83">
                  <c:v>-0.17453137321641066</c:v>
                </c:pt>
                <c:pt idx="84">
                  <c:v>-7.9356812030042079E-2</c:v>
                </c:pt>
                <c:pt idx="85">
                  <c:v>0.24588210197106264</c:v>
                </c:pt>
                <c:pt idx="86">
                  <c:v>5.0685356187941011E-2</c:v>
                </c:pt>
                <c:pt idx="87">
                  <c:v>0.24588210197106264</c:v>
                </c:pt>
                <c:pt idx="88">
                  <c:v>5.0685356187941011E-2</c:v>
                </c:pt>
                <c:pt idx="89">
                  <c:v>0.24588210197106264</c:v>
                </c:pt>
                <c:pt idx="90">
                  <c:v>5.9081576888189602E-2</c:v>
                </c:pt>
                <c:pt idx="91">
                  <c:v>0.24998793501279692</c:v>
                </c:pt>
                <c:pt idx="92">
                  <c:v>0.24998793501279692</c:v>
                </c:pt>
                <c:pt idx="93">
                  <c:v>-3.7968479000056732E-2</c:v>
                </c:pt>
                <c:pt idx="94">
                  <c:v>-0.13611516889493203</c:v>
                </c:pt>
                <c:pt idx="95">
                  <c:v>-0.14248545861069317</c:v>
                </c:pt>
                <c:pt idx="96">
                  <c:v>-5.4070361454861882E-2</c:v>
                </c:pt>
                <c:pt idx="97">
                  <c:v>3.2720738329928167E-2</c:v>
                </c:pt>
                <c:pt idx="98">
                  <c:v>0.14232332368152356</c:v>
                </c:pt>
                <c:pt idx="99">
                  <c:v>-0.15566087204035739</c:v>
                </c:pt>
                <c:pt idx="100">
                  <c:v>-0.2664998811693664</c:v>
                </c:pt>
                <c:pt idx="101">
                  <c:v>-0.20899906194409823</c:v>
                </c:pt>
                <c:pt idx="102">
                  <c:v>-0.26247600745318778</c:v>
                </c:pt>
                <c:pt idx="103">
                  <c:v>-0.30840006830123912</c:v>
                </c:pt>
                <c:pt idx="104">
                  <c:v>-0.26247600745318778</c:v>
                </c:pt>
                <c:pt idx="105">
                  <c:v>-0.2694498252811286</c:v>
                </c:pt>
                <c:pt idx="106">
                  <c:v>-0.2694498252811286</c:v>
                </c:pt>
                <c:pt idx="107">
                  <c:v>-0.29138082493682305</c:v>
                </c:pt>
                <c:pt idx="108">
                  <c:v>-0.27658793523337977</c:v>
                </c:pt>
                <c:pt idx="109">
                  <c:v>-0.17731954460238342</c:v>
                </c:pt>
                <c:pt idx="110">
                  <c:v>-0.28389621470373072</c:v>
                </c:pt>
                <c:pt idx="111">
                  <c:v>-0.28389621470373072</c:v>
                </c:pt>
                <c:pt idx="112">
                  <c:v>-0.28389621470373072</c:v>
                </c:pt>
                <c:pt idx="113">
                  <c:v>-0.39816460533472764</c:v>
                </c:pt>
                <c:pt idx="114">
                  <c:v>-0.357896214703743</c:v>
                </c:pt>
                <c:pt idx="115">
                  <c:v>-0.42373981501943092</c:v>
                </c:pt>
                <c:pt idx="116">
                  <c:v>-0.44359328569298384</c:v>
                </c:pt>
                <c:pt idx="117">
                  <c:v>-0.32378601190923462</c:v>
                </c:pt>
                <c:pt idx="118">
                  <c:v>-0.36390566586121054</c:v>
                </c:pt>
                <c:pt idx="119">
                  <c:v>-0.31716314491808362</c:v>
                </c:pt>
                <c:pt idx="120">
                  <c:v>-0.27130313538624762</c:v>
                </c:pt>
                <c:pt idx="121">
                  <c:v>-0.28348018720272705</c:v>
                </c:pt>
                <c:pt idx="122">
                  <c:v>-7.1618717254239073E-2</c:v>
                </c:pt>
                <c:pt idx="123">
                  <c:v>-0.17203474475525127</c:v>
                </c:pt>
                <c:pt idx="124">
                  <c:v>-0.17203474475525127</c:v>
                </c:pt>
                <c:pt idx="125">
                  <c:v>-0.27130313538624762</c:v>
                </c:pt>
                <c:pt idx="126">
                  <c:v>-0.26880313538624989</c:v>
                </c:pt>
                <c:pt idx="127">
                  <c:v>-0.22142595156496725</c:v>
                </c:pt>
                <c:pt idx="128">
                  <c:v>-0.17892595156496327</c:v>
                </c:pt>
                <c:pt idx="129">
                  <c:v>-0.15968321440497846</c:v>
                </c:pt>
                <c:pt idx="130">
                  <c:v>-0.1540703614548562</c:v>
                </c:pt>
                <c:pt idx="131">
                  <c:v>-0.33058957252958976</c:v>
                </c:pt>
                <c:pt idx="132">
                  <c:v>-0.18149906194409482</c:v>
                </c:pt>
                <c:pt idx="133">
                  <c:v>-3.5783034443085171E-2</c:v>
                </c:pt>
                <c:pt idx="134">
                  <c:v>3.816965556922014E-3</c:v>
                </c:pt>
                <c:pt idx="135">
                  <c:v>4.4616965556912191E-2</c:v>
                </c:pt>
                <c:pt idx="136">
                  <c:v>-6.2476007453199145E-2</c:v>
                </c:pt>
                <c:pt idx="137">
                  <c:v>-6.2476007453199145E-2</c:v>
                </c:pt>
                <c:pt idx="138">
                  <c:v>-8.527600745318864E-2</c:v>
                </c:pt>
                <c:pt idx="139">
                  <c:v>-3.3425951564964862E-2</c:v>
                </c:pt>
                <c:pt idx="140">
                  <c:v>2.7965255244751575E-2</c:v>
                </c:pt>
                <c:pt idx="141">
                  <c:v>-0.19138082493682873</c:v>
                </c:pt>
                <c:pt idx="142">
                  <c:v>-0.19904822838137193</c:v>
                </c:pt>
                <c:pt idx="143">
                  <c:v>-0.20690520733235473</c:v>
                </c:pt>
                <c:pt idx="144">
                  <c:v>-0.10967408412903978</c:v>
                </c:pt>
                <c:pt idx="145">
                  <c:v>-8.7394341274062981E-3</c:v>
                </c:pt>
                <c:pt idx="146">
                  <c:v>-0.12378601190923177</c:v>
                </c:pt>
                <c:pt idx="147">
                  <c:v>-8.7394341274062981E-3</c:v>
                </c:pt>
                <c:pt idx="148">
                  <c:v>-0.12378601190923177</c:v>
                </c:pt>
                <c:pt idx="149">
                  <c:v>1.6403423015447061E-2</c:v>
                </c:pt>
                <c:pt idx="150">
                  <c:v>0.10440342301545513</c:v>
                </c:pt>
                <c:pt idx="151">
                  <c:v>0.2024034662309333</c:v>
                </c:pt>
                <c:pt idx="152">
                  <c:v>0.21300247869690736</c:v>
                </c:pt>
                <c:pt idx="153">
                  <c:v>0.21300247869690736</c:v>
                </c:pt>
                <c:pt idx="154">
                  <c:v>0.19211032338277789</c:v>
                </c:pt>
                <c:pt idx="155">
                  <c:v>0.15334648289862685</c:v>
                </c:pt>
                <c:pt idx="156">
                  <c:v>2.869686461374954E-2</c:v>
                </c:pt>
                <c:pt idx="157">
                  <c:v>0.13272073832992248</c:v>
                </c:pt>
                <c:pt idx="158">
                  <c:v>0.2355135313781318</c:v>
                </c:pt>
                <c:pt idx="159">
                  <c:v>0.2456140566771694</c:v>
                </c:pt>
                <c:pt idx="160">
                  <c:v>0.15908157688818392</c:v>
                </c:pt>
                <c:pt idx="161">
                  <c:v>0.10939164572617699</c:v>
                </c:pt>
                <c:pt idx="162">
                  <c:v>0.15199164572617008</c:v>
                </c:pt>
                <c:pt idx="163">
                  <c:v>0.17219164572617274</c:v>
                </c:pt>
                <c:pt idx="164">
                  <c:v>0.44998793501279977</c:v>
                </c:pt>
                <c:pt idx="165">
                  <c:v>0.6367884600956728</c:v>
                </c:pt>
                <c:pt idx="166">
                  <c:v>0.63678846009564438</c:v>
                </c:pt>
                <c:pt idx="167">
                  <c:v>0.54487342631266245</c:v>
                </c:pt>
                <c:pt idx="168">
                  <c:v>0.49882996220733844</c:v>
                </c:pt>
                <c:pt idx="169">
                  <c:v>0.63614615358538629</c:v>
                </c:pt>
                <c:pt idx="170">
                  <c:v>0.77278846009566848</c:v>
                </c:pt>
                <c:pt idx="171">
                  <c:v>0.91383851598389754</c:v>
                </c:pt>
                <c:pt idx="172">
                  <c:v>1.0118574936122968</c:v>
                </c:pt>
                <c:pt idx="173">
                  <c:v>0.96724210899691343</c:v>
                </c:pt>
                <c:pt idx="174">
                  <c:v>1.0312535965097851</c:v>
                </c:pt>
                <c:pt idx="175">
                  <c:v>1.0247448741085066</c:v>
                </c:pt>
                <c:pt idx="176">
                  <c:v>1.2115453991913512</c:v>
                </c:pt>
                <c:pt idx="177">
                  <c:v>1.3447062899674052</c:v>
                </c:pt>
                <c:pt idx="178">
                  <c:v>1.2884024718022289</c:v>
                </c:pt>
                <c:pt idx="179">
                  <c:v>1.1110663543187087</c:v>
                </c:pt>
                <c:pt idx="180">
                  <c:v>1.0626137993042875</c:v>
                </c:pt>
                <c:pt idx="181">
                  <c:v>1.4659758822051145</c:v>
                </c:pt>
                <c:pt idx="182">
                  <c:v>1.4933657469620272</c:v>
                </c:pt>
                <c:pt idx="183">
                  <c:v>1.2716565309421952</c:v>
                </c:pt>
                <c:pt idx="184">
                  <c:v>1.2716565309421952</c:v>
                </c:pt>
                <c:pt idx="185">
                  <c:v>1.3489883271974037</c:v>
                </c:pt>
                <c:pt idx="186">
                  <c:v>1.5963654324384464</c:v>
                </c:pt>
                <c:pt idx="187">
                  <c:v>1.5907513499300734</c:v>
                </c:pt>
                <c:pt idx="188">
                  <c:v>1.4617598108519871</c:v>
                </c:pt>
                <c:pt idx="189">
                  <c:v>1.9398795111957128</c:v>
                </c:pt>
                <c:pt idx="190">
                  <c:v>2.3252301348835402</c:v>
                </c:pt>
                <c:pt idx="191">
                  <c:v>2.2174336161124302</c:v>
                </c:pt>
                <c:pt idx="192">
                  <c:v>2.3240402617669957</c:v>
                </c:pt>
                <c:pt idx="193">
                  <c:v>3.0781638764730417</c:v>
                </c:pt>
                <c:pt idx="194">
                  <c:v>3.3930423203349847</c:v>
                </c:pt>
                <c:pt idx="195">
                  <c:v>3.2578563090541905</c:v>
                </c:pt>
                <c:pt idx="196">
                  <c:v>3.7745403913682196</c:v>
                </c:pt>
                <c:pt idx="197">
                  <c:v>4.2034773985857896</c:v>
                </c:pt>
                <c:pt idx="198">
                  <c:v>3.9245581426516054</c:v>
                </c:pt>
                <c:pt idx="199">
                  <c:v>4.2814267240203492</c:v>
                </c:pt>
                <c:pt idx="200">
                  <c:v>5.2558344513884094</c:v>
                </c:pt>
                <c:pt idx="201">
                  <c:v>4.7626495175263273</c:v>
                </c:pt>
                <c:pt idx="202">
                  <c:v>5.8393695105711743</c:v>
                </c:pt>
                <c:pt idx="203">
                  <c:v>6.182596374731105</c:v>
                </c:pt>
                <c:pt idx="204">
                  <c:v>6.6299620265546793</c:v>
                </c:pt>
                <c:pt idx="205">
                  <c:v>7.370245489829486</c:v>
                </c:pt>
                <c:pt idx="206">
                  <c:v>7.2737764260431135</c:v>
                </c:pt>
                <c:pt idx="207">
                  <c:v>8.4233976153235233</c:v>
                </c:pt>
                <c:pt idx="208">
                  <c:v>9.0110874747294076</c:v>
                </c:pt>
                <c:pt idx="209">
                  <c:v>9.1250846645454828</c:v>
                </c:pt>
                <c:pt idx="210">
                  <c:v>9.028895531294296</c:v>
                </c:pt>
                <c:pt idx="211">
                  <c:v>9.3171968549373645</c:v>
                </c:pt>
                <c:pt idx="212">
                  <c:v>9.467452900111951</c:v>
                </c:pt>
                <c:pt idx="213">
                  <c:v>9.6355175409566414</c:v>
                </c:pt>
                <c:pt idx="214">
                  <c:v>9.4424598158304605</c:v>
                </c:pt>
                <c:pt idx="215">
                  <c:v>9.05510782672674</c:v>
                </c:pt>
                <c:pt idx="216">
                  <c:v>8.787559199048772</c:v>
                </c:pt>
                <c:pt idx="217">
                  <c:v>7.8475782766940227</c:v>
                </c:pt>
                <c:pt idx="218">
                  <c:v>7.4714028200211686</c:v>
                </c:pt>
                <c:pt idx="219">
                  <c:v>7.5907577607388248</c:v>
                </c:pt>
                <c:pt idx="220">
                  <c:v>6.6803543256372677</c:v>
                </c:pt>
                <c:pt idx="221">
                  <c:v>7.0874991487707604</c:v>
                </c:pt>
                <c:pt idx="222">
                  <c:v>5.7734831793067656</c:v>
                </c:pt>
                <c:pt idx="223">
                  <c:v>5.6929897674931311</c:v>
                </c:pt>
                <c:pt idx="224">
                  <c:v>5.0366401094542965</c:v>
                </c:pt>
                <c:pt idx="225">
                  <c:v>4.2508003497027573</c:v>
                </c:pt>
                <c:pt idx="226">
                  <c:v>4.1940564324951595</c:v>
                </c:pt>
                <c:pt idx="227">
                  <c:v>3.7134596612385735</c:v>
                </c:pt>
                <c:pt idx="228">
                  <c:v>2.9109712736135407</c:v>
                </c:pt>
                <c:pt idx="229">
                  <c:v>2.5732615207297158</c:v>
                </c:pt>
                <c:pt idx="230">
                  <c:v>1.7269566377365209</c:v>
                </c:pt>
                <c:pt idx="231">
                  <c:v>1.3588452754376732</c:v>
                </c:pt>
                <c:pt idx="232">
                  <c:v>0.94777809581560746</c:v>
                </c:pt>
                <c:pt idx="233">
                  <c:v>0.72434676620301275</c:v>
                </c:pt>
                <c:pt idx="234">
                  <c:v>0.54604149593457407</c:v>
                </c:pt>
                <c:pt idx="235">
                  <c:v>0.17014728691940206</c:v>
                </c:pt>
                <c:pt idx="236">
                  <c:v>-0.29280518991143367</c:v>
                </c:pt>
                <c:pt idx="237">
                  <c:v>-0.39451106415519632</c:v>
                </c:pt>
                <c:pt idx="238">
                  <c:v>-0.90772568283567523</c:v>
                </c:pt>
                <c:pt idx="239">
                  <c:v>-1.1932368010149474</c:v>
                </c:pt>
                <c:pt idx="240">
                  <c:v>-1.4219501843290772</c:v>
                </c:pt>
                <c:pt idx="241">
                  <c:v>-1.3356851240881156</c:v>
                </c:pt>
                <c:pt idx="242">
                  <c:v>-1.3081910623175332</c:v>
                </c:pt>
                <c:pt idx="243">
                  <c:v>-1.6610373259858306</c:v>
                </c:pt>
                <c:pt idx="244">
                  <c:v>-1.5945447011892497</c:v>
                </c:pt>
                <c:pt idx="245">
                  <c:v>-1.7132456218865286</c:v>
                </c:pt>
                <c:pt idx="246">
                  <c:v>-2.0960512592440352</c:v>
                </c:pt>
                <c:pt idx="247">
                  <c:v>-1.9241963280286569</c:v>
                </c:pt>
                <c:pt idx="248">
                  <c:v>-2.162515252884134</c:v>
                </c:pt>
                <c:pt idx="249">
                  <c:v>-2.0348017145061448</c:v>
                </c:pt>
                <c:pt idx="250">
                  <c:v>-2.3669153670279854</c:v>
                </c:pt>
                <c:pt idx="251">
                  <c:v>-2.3192552985053254</c:v>
                </c:pt>
                <c:pt idx="252">
                  <c:v>-2.6585901632489737</c:v>
                </c:pt>
                <c:pt idx="253">
                  <c:v>-2.5209706314324336</c:v>
                </c:pt>
                <c:pt idx="254">
                  <c:v>-2.5223824918227962</c:v>
                </c:pt>
                <c:pt idx="255">
                  <c:v>-2.3267043493984971</c:v>
                </c:pt>
                <c:pt idx="256">
                  <c:v>-2.5558900154783402</c:v>
                </c:pt>
              </c:numCache>
            </c:numRef>
          </c:yVal>
        </c:ser>
        <c:ser>
          <c:idx val="0"/>
          <c:order val="1"/>
          <c:tx>
            <c:strRef>
              <c:f>Berechnung!$W$3</c:f>
              <c:strCache>
                <c:ptCount val="1"/>
                <c:pt idx="0">
                  <c:v>Korr. Invertiert</c:v>
                </c:pt>
              </c:strCache>
            </c:strRef>
          </c:tx>
          <c:spPr>
            <a:ln w="3175"/>
          </c:spPr>
          <c:marker>
            <c:symbol val="none"/>
          </c:marker>
          <c:xVal>
            <c:numRef>
              <c:f>Berechnung!$O$5:$O$261</c:f>
              <c:numCache>
                <c:formatCode>0.0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 formatCode="0">
                  <c:v>1004.4</c:v>
                </c:pt>
                <c:pt idx="146" formatCode="0">
                  <c:v>1031.8</c:v>
                </c:pt>
                <c:pt idx="147" formatCode="0">
                  <c:v>1060.2</c:v>
                </c:pt>
                <c:pt idx="148" formatCode="0">
                  <c:v>1089.2</c:v>
                </c:pt>
                <c:pt idx="149" formatCode="0">
                  <c:v>1118.8</c:v>
                </c:pt>
                <c:pt idx="150" formatCode="0">
                  <c:v>1149.5999999999999</c:v>
                </c:pt>
                <c:pt idx="151" formatCode="0">
                  <c:v>1181</c:v>
                </c:pt>
                <c:pt idx="152" formatCode="0">
                  <c:v>1213.4000000000001</c:v>
                </c:pt>
                <c:pt idx="153" formatCode="0">
                  <c:v>1246.5999999999999</c:v>
                </c:pt>
                <c:pt idx="154" formatCode="0">
                  <c:v>1280.8</c:v>
                </c:pt>
                <c:pt idx="155" formatCode="0">
                  <c:v>1315.8</c:v>
                </c:pt>
                <c:pt idx="156" formatCode="0">
                  <c:v>1351.8</c:v>
                </c:pt>
                <c:pt idx="157" formatCode="0">
                  <c:v>1388.8</c:v>
                </c:pt>
                <c:pt idx="158" formatCode="0">
                  <c:v>1427</c:v>
                </c:pt>
                <c:pt idx="159" formatCode="0">
                  <c:v>1465.8</c:v>
                </c:pt>
                <c:pt idx="160" formatCode="0">
                  <c:v>1506.2</c:v>
                </c:pt>
                <c:pt idx="161" formatCode="0">
                  <c:v>1547.2</c:v>
                </c:pt>
                <c:pt idx="162" formatCode="0">
                  <c:v>1589.8</c:v>
                </c:pt>
                <c:pt idx="163" formatCode="0">
                  <c:v>1633.2</c:v>
                </c:pt>
                <c:pt idx="164" formatCode="0">
                  <c:v>1678</c:v>
                </c:pt>
                <c:pt idx="165" formatCode="0">
                  <c:v>1723.8</c:v>
                </c:pt>
                <c:pt idx="166" formatCode="0">
                  <c:v>1771.2</c:v>
                </c:pt>
                <c:pt idx="167" formatCode="0">
                  <c:v>1819.6</c:v>
                </c:pt>
                <c:pt idx="168" formatCode="0">
                  <c:v>1869.4</c:v>
                </c:pt>
                <c:pt idx="169" formatCode="0">
                  <c:v>1920.4</c:v>
                </c:pt>
                <c:pt idx="170" formatCode="0">
                  <c:v>1973.2</c:v>
                </c:pt>
                <c:pt idx="171" formatCode="0">
                  <c:v>2026</c:v>
                </c:pt>
                <c:pt idx="172" formatCode="0">
                  <c:v>2082</c:v>
                </c:pt>
                <c:pt idx="173" formatCode="0">
                  <c:v>2140</c:v>
                </c:pt>
                <c:pt idx="174" formatCode="0">
                  <c:v>2198</c:v>
                </c:pt>
                <c:pt idx="175" formatCode="0">
                  <c:v>2258</c:v>
                </c:pt>
                <c:pt idx="176" formatCode="0">
                  <c:v>2320</c:v>
                </c:pt>
                <c:pt idx="177" formatCode="0">
                  <c:v>2384</c:v>
                </c:pt>
                <c:pt idx="178" formatCode="0">
                  <c:v>2448</c:v>
                </c:pt>
                <c:pt idx="179" formatCode="0">
                  <c:v>2516</c:v>
                </c:pt>
                <c:pt idx="180" formatCode="0">
                  <c:v>2584</c:v>
                </c:pt>
                <c:pt idx="181" formatCode="0">
                  <c:v>2656</c:v>
                </c:pt>
                <c:pt idx="182" formatCode="0">
                  <c:v>2728</c:v>
                </c:pt>
                <c:pt idx="183" formatCode="0">
                  <c:v>2802</c:v>
                </c:pt>
                <c:pt idx="184" formatCode="0">
                  <c:v>2880</c:v>
                </c:pt>
                <c:pt idx="185" formatCode="0">
                  <c:v>2958</c:v>
                </c:pt>
                <c:pt idx="186" formatCode="0">
                  <c:v>3040</c:v>
                </c:pt>
                <c:pt idx="187" formatCode="0">
                  <c:v>3124</c:v>
                </c:pt>
                <c:pt idx="188" formatCode="0">
                  <c:v>3208</c:v>
                </c:pt>
                <c:pt idx="189" formatCode="0">
                  <c:v>3296</c:v>
                </c:pt>
                <c:pt idx="190" formatCode="0">
                  <c:v>3386</c:v>
                </c:pt>
                <c:pt idx="191" formatCode="0">
                  <c:v>3480</c:v>
                </c:pt>
                <c:pt idx="192" formatCode="0">
                  <c:v>3574</c:v>
                </c:pt>
                <c:pt idx="193" formatCode="0">
                  <c:v>3672</c:v>
                </c:pt>
                <c:pt idx="194" formatCode="0">
                  <c:v>3772</c:v>
                </c:pt>
                <c:pt idx="195" formatCode="0">
                  <c:v>3876</c:v>
                </c:pt>
                <c:pt idx="196" formatCode="0">
                  <c:v>3982</c:v>
                </c:pt>
                <c:pt idx="197" formatCode="0">
                  <c:v>4092</c:v>
                </c:pt>
                <c:pt idx="198" formatCode="0">
                  <c:v>4202</c:v>
                </c:pt>
                <c:pt idx="199" formatCode="0">
                  <c:v>4318</c:v>
                </c:pt>
                <c:pt idx="200" formatCode="0">
                  <c:v>4436</c:v>
                </c:pt>
                <c:pt idx="201" formatCode="0">
                  <c:v>4558</c:v>
                </c:pt>
                <c:pt idx="202" formatCode="0">
                  <c:v>4682</c:v>
                </c:pt>
                <c:pt idx="203" formatCode="0">
                  <c:v>4810</c:v>
                </c:pt>
                <c:pt idx="204" formatCode="0">
                  <c:v>4942</c:v>
                </c:pt>
                <c:pt idx="205" formatCode="0">
                  <c:v>5078</c:v>
                </c:pt>
                <c:pt idx="206" formatCode="0">
                  <c:v>5216</c:v>
                </c:pt>
                <c:pt idx="207" formatCode="0">
                  <c:v>5360</c:v>
                </c:pt>
                <c:pt idx="208" formatCode="0">
                  <c:v>5506</c:v>
                </c:pt>
                <c:pt idx="209" formatCode="0">
                  <c:v>5658</c:v>
                </c:pt>
                <c:pt idx="210" formatCode="0">
                  <c:v>5812</c:v>
                </c:pt>
                <c:pt idx="211" formatCode="0">
                  <c:v>5970</c:v>
                </c:pt>
                <c:pt idx="212" formatCode="0">
                  <c:v>6134</c:v>
                </c:pt>
                <c:pt idx="213" formatCode="0">
                  <c:v>6302</c:v>
                </c:pt>
                <c:pt idx="214" formatCode="0">
                  <c:v>6476</c:v>
                </c:pt>
                <c:pt idx="215" formatCode="0">
                  <c:v>6654</c:v>
                </c:pt>
                <c:pt idx="216" formatCode="0">
                  <c:v>6834</c:v>
                </c:pt>
                <c:pt idx="217" formatCode="0">
                  <c:v>7022</c:v>
                </c:pt>
                <c:pt idx="218" formatCode="0">
                  <c:v>7214</c:v>
                </c:pt>
                <c:pt idx="219" formatCode="0">
                  <c:v>7412</c:v>
                </c:pt>
                <c:pt idx="220" formatCode="0">
                  <c:v>7614</c:v>
                </c:pt>
                <c:pt idx="221" formatCode="0">
                  <c:v>7822</c:v>
                </c:pt>
                <c:pt idx="222" formatCode="0">
                  <c:v>8038</c:v>
                </c:pt>
                <c:pt idx="223" formatCode="0">
                  <c:v>8258</c:v>
                </c:pt>
                <c:pt idx="224" formatCode="0">
                  <c:v>8484</c:v>
                </c:pt>
                <c:pt idx="225" formatCode="0">
                  <c:v>8716</c:v>
                </c:pt>
                <c:pt idx="226" formatCode="0">
                  <c:v>8954</c:v>
                </c:pt>
                <c:pt idx="227" formatCode="0">
                  <c:v>9200</c:v>
                </c:pt>
                <c:pt idx="228" formatCode="0">
                  <c:v>9452</c:v>
                </c:pt>
                <c:pt idx="229" formatCode="0">
                  <c:v>9710</c:v>
                </c:pt>
                <c:pt idx="230" formatCode="0">
                  <c:v>9976</c:v>
                </c:pt>
                <c:pt idx="231" formatCode="0">
                  <c:v>10250</c:v>
                </c:pt>
                <c:pt idx="232" formatCode="0">
                  <c:v>10530</c:v>
                </c:pt>
                <c:pt idx="233" formatCode="0">
                  <c:v>10818</c:v>
                </c:pt>
                <c:pt idx="234" formatCode="0">
                  <c:v>11114</c:v>
                </c:pt>
                <c:pt idx="235" formatCode="0">
                  <c:v>11418</c:v>
                </c:pt>
                <c:pt idx="236" formatCode="0">
                  <c:v>11730</c:v>
                </c:pt>
                <c:pt idx="237" formatCode="0">
                  <c:v>12052</c:v>
                </c:pt>
                <c:pt idx="238" formatCode="0">
                  <c:v>12382</c:v>
                </c:pt>
                <c:pt idx="239" formatCode="0">
                  <c:v>12722</c:v>
                </c:pt>
                <c:pt idx="240" formatCode="0">
                  <c:v>13070</c:v>
                </c:pt>
                <c:pt idx="241" formatCode="0">
                  <c:v>13428</c:v>
                </c:pt>
                <c:pt idx="242" formatCode="0">
                  <c:v>13796</c:v>
                </c:pt>
                <c:pt idx="243" formatCode="0">
                  <c:v>14174</c:v>
                </c:pt>
                <c:pt idx="244" formatCode="0">
                  <c:v>14560</c:v>
                </c:pt>
                <c:pt idx="245" formatCode="0">
                  <c:v>14960</c:v>
                </c:pt>
                <c:pt idx="246" formatCode="0">
                  <c:v>15368</c:v>
                </c:pt>
                <c:pt idx="247" formatCode="0">
                  <c:v>15790</c:v>
                </c:pt>
                <c:pt idx="248" formatCode="0">
                  <c:v>16222</c:v>
                </c:pt>
                <c:pt idx="249" formatCode="0">
                  <c:v>16666</c:v>
                </c:pt>
                <c:pt idx="250" formatCode="0">
                  <c:v>17122</c:v>
                </c:pt>
                <c:pt idx="251" formatCode="0">
                  <c:v>17592</c:v>
                </c:pt>
                <c:pt idx="252" formatCode="0">
                  <c:v>18074</c:v>
                </c:pt>
                <c:pt idx="253" formatCode="0">
                  <c:v>18568</c:v>
                </c:pt>
                <c:pt idx="254" formatCode="0">
                  <c:v>19076</c:v>
                </c:pt>
                <c:pt idx="255" formatCode="0">
                  <c:v>19598</c:v>
                </c:pt>
                <c:pt idx="256" formatCode="0">
                  <c:v>20000</c:v>
                </c:pt>
              </c:numCache>
            </c:numRef>
          </c:xVal>
          <c:yVal>
            <c:numRef>
              <c:f>Berechnung!$W$5:$W$261</c:f>
              <c:numCache>
                <c:formatCode>0.00</c:formatCode>
                <c:ptCount val="257"/>
                <c:pt idx="0">
                  <c:v>0</c:v>
                </c:pt>
                <c:pt idx="1">
                  <c:v>4.2045369070820016E-6</c:v>
                </c:pt>
                <c:pt idx="2">
                  <c:v>9.3870212158897459E-6</c:v>
                </c:pt>
                <c:pt idx="3">
                  <c:v>1.3819958367911056E-5</c:v>
                </c:pt>
                <c:pt idx="4">
                  <c:v>1.9276523499200948E-5</c:v>
                </c:pt>
                <c:pt idx="5">
                  <c:v>2.5831466417880478E-5</c:v>
                </c:pt>
                <c:pt idx="6">
                  <c:v>3.1611946679888092E-5</c:v>
                </c:pt>
                <c:pt idx="7">
                  <c:v>3.7541926770856549E-5</c:v>
                </c:pt>
                <c:pt idx="8">
                  <c:v>4.4649188539302997E-5</c:v>
                </c:pt>
                <c:pt idx="9">
                  <c:v>5.1959937256373934E-5</c:v>
                </c:pt>
                <c:pt idx="10">
                  <c:v>5.9474173529583396E-5</c:v>
                </c:pt>
                <c:pt idx="11">
                  <c:v>6.7191897966889513E-5</c:v>
                </c:pt>
                <c:pt idx="12">
                  <c:v>7.5113111202007588E-5</c:v>
                </c:pt>
                <c:pt idx="13">
                  <c:v>8.4415097120427163E-5</c:v>
                </c:pt>
                <c:pt idx="14">
                  <c:v>9.398286616546514E-5</c:v>
                </c:pt>
                <c:pt idx="15">
                  <c:v>1.0381641936341168E-4</c:v>
                </c:pt>
                <c:pt idx="16">
                  <c:v>1.139157577676464E-4</c:v>
                </c:pt>
                <c:pt idx="17">
                  <c:v>1.2428088245197699E-4</c:v>
                </c:pt>
                <c:pt idx="18">
                  <c:v>1.3625934676975149E-4</c:v>
                </c:pt>
                <c:pt idx="19">
                  <c:v>1.4857419987679421E-4</c:v>
                </c:pt>
                <c:pt idx="20">
                  <c:v>1.6122544343888379E-4</c:v>
                </c:pt>
                <c:pt idx="21">
                  <c:v>1.7421307916576367E-4</c:v>
                </c:pt>
                <c:pt idx="22">
                  <c:v>1.8903832169092638E-4</c:v>
                </c:pt>
                <c:pt idx="23">
                  <c:v>2.0427886783425109E-4</c:v>
                </c:pt>
                <c:pt idx="24">
                  <c:v>2.1993472013948079E-4</c:v>
                </c:pt>
                <c:pt idx="25">
                  <c:v>2.3763583941693867E-4</c:v>
                </c:pt>
                <c:pt idx="26">
                  <c:v>2.541638432629334E-4</c:v>
                </c:pt>
                <c:pt idx="27">
                  <c:v>2.7282433584163712E-4</c:v>
                </c:pt>
                <c:pt idx="28">
                  <c:v>2.93754375276567E-4</c:v>
                </c:pt>
                <c:pt idx="29">
                  <c:v>3.1346562583767223E-4</c:v>
                </c:pt>
                <c:pt idx="30">
                  <c:v>3.3554195608598292E-4</c:v>
                </c:pt>
                <c:pt idx="31">
                  <c:v>3.6013288883962602E-4</c:v>
                </c:pt>
                <c:pt idx="32">
                  <c:v>3.8345520951788004E-4</c:v>
                </c:pt>
                <c:pt idx="33">
                  <c:v>4.0939597825362384E-4</c:v>
                </c:pt>
                <c:pt idx="34">
                  <c:v>4.3811718436392866E-4</c:v>
                </c:pt>
                <c:pt idx="35">
                  <c:v>4.65515806418626E-4</c:v>
                </c:pt>
                <c:pt idx="36">
                  <c:v>4.9580702613871708E-4</c:v>
                </c:pt>
                <c:pt idx="37">
                  <c:v>5.2916530150604046E-4</c:v>
                </c:pt>
                <c:pt idx="38">
                  <c:v>5.6345813785751986E-4</c:v>
                </c:pt>
                <c:pt idx="39">
                  <c:v>5.9868554808018004E-4</c:v>
                </c:pt>
                <c:pt idx="40">
                  <c:v>6.3729157532810277E-4</c:v>
                </c:pt>
                <c:pt idx="41">
                  <c:v>6.769609715329139E-4</c:v>
                </c:pt>
                <c:pt idx="42">
                  <c:v>7.1769375366015353E-4</c:v>
                </c:pt>
                <c:pt idx="43">
                  <c:v>7.6213750943487923E-4</c:v>
                </c:pt>
                <c:pt idx="44">
                  <c:v>8.1050411221861296E-4</c:v>
                </c:pt>
                <c:pt idx="45">
                  <c:v>8.6021663508972779E-4</c:v>
                </c:pt>
                <c:pt idx="46">
                  <c:v>9.1127510495114805E-4</c:v>
                </c:pt>
                <c:pt idx="47">
                  <c:v>9.6663037333089008E-4</c:v>
                </c:pt>
                <c:pt idx="48">
                  <c:v>1.0265192682417101E-3</c:v>
                </c:pt>
                <c:pt idx="49">
                  <c:v>1.088069937229097E-3</c:v>
                </c:pt>
                <c:pt idx="50">
                  <c:v>1.1512824214130468E-3</c:v>
                </c:pt>
                <c:pt idx="51">
                  <c:v>1.2227356010097168E-3</c:v>
                </c:pt>
                <c:pt idx="52">
                  <c:v>1.2928167834522775E-3</c:v>
                </c:pt>
                <c:pt idx="53">
                  <c:v>1.37167473541977E-3</c:v>
                </c:pt>
                <c:pt idx="54">
                  <c:v>1.4527306886074065E-3</c:v>
                </c:pt>
                <c:pt idx="55">
                  <c:v>1.5359847146334538E-3</c:v>
                </c:pt>
                <c:pt idx="56">
                  <c:v>1.6252020634914821E-3</c:v>
                </c:pt>
                <c:pt idx="57">
                  <c:v>1.7206820072575013E-3</c:v>
                </c:pt>
                <c:pt idx="58">
                  <c:v>1.8227363095171256E-3</c:v>
                </c:pt>
                <c:pt idx="59">
                  <c:v>1.9275999090555551E-3</c:v>
                </c:pt>
                <c:pt idx="60">
                  <c:v>2.039470300920776E-3</c:v>
                </c:pt>
                <c:pt idx="61">
                  <c:v>2.1543705095239396E-3</c:v>
                </c:pt>
                <c:pt idx="62">
                  <c:v>2.2811567797389465E-3</c:v>
                </c:pt>
                <c:pt idx="63">
                  <c:v>2.4114386924733999E-3</c:v>
                </c:pt>
                <c:pt idx="64">
                  <c:v>2.5498918096573675E-3</c:v>
                </c:pt>
                <c:pt idx="65">
                  <c:v>2.6968904576119002E-3</c:v>
                </c:pt>
                <c:pt idx="66">
                  <c:v>2.8528214832799215E-3</c:v>
                </c:pt>
                <c:pt idx="67">
                  <c:v>3.0130097743845674E-3</c:v>
                </c:pt>
                <c:pt idx="68">
                  <c:v>3.1878748392677458E-3</c:v>
                </c:pt>
                <c:pt idx="69">
                  <c:v>3.367546604651217E-3</c:v>
                </c:pt>
                <c:pt idx="70">
                  <c:v>3.5575240394964958E-3</c:v>
                </c:pt>
                <c:pt idx="71">
                  <c:v>3.7638966747928215E-3</c:v>
                </c:pt>
                <c:pt idx="72">
                  <c:v>3.9759629913533878E-3</c:v>
                </c:pt>
                <c:pt idx="73">
                  <c:v>4.199687924962614E-3</c:v>
                </c:pt>
                <c:pt idx="74">
                  <c:v>4.441677052571702E-3</c:v>
                </c:pt>
                <c:pt idx="75">
                  <c:v>4.6903224033640889E-3</c:v>
                </c:pt>
                <c:pt idx="76">
                  <c:v>4.9520924948698308E-3</c:v>
                </c:pt>
                <c:pt idx="77">
                  <c:v>5.2341466235512613E-3</c:v>
                </c:pt>
                <c:pt idx="78">
                  <c:v>5.5307251978078398E-3</c:v>
                </c:pt>
                <c:pt idx="79">
                  <c:v>5.8423785232473158E-3</c:v>
                </c:pt>
                <c:pt idx="80">
                  <c:v>6.1696695542656776E-3</c:v>
                </c:pt>
                <c:pt idx="81">
                  <c:v>6.5205824332759121E-3</c:v>
                </c:pt>
                <c:pt idx="82">
                  <c:v>6.8887008293212482E-3</c:v>
                </c:pt>
                <c:pt idx="83">
                  <c:v>7.2746383155295469E-3</c:v>
                </c:pt>
                <c:pt idx="84">
                  <c:v>7.6790211864814495E-3</c:v>
                </c:pt>
                <c:pt idx="85">
                  <c:v>8.1107424777990822E-3</c:v>
                </c:pt>
                <c:pt idx="86">
                  <c:v>8.5626458112417758E-3</c:v>
                </c:pt>
                <c:pt idx="87">
                  <c:v>9.0441207593130457E-3</c:v>
                </c:pt>
                <c:pt idx="88">
                  <c:v>9.5565701029665107E-3</c:v>
                </c:pt>
                <c:pt idx="89">
                  <c:v>1.0083042888235916E-2</c:v>
                </c:pt>
                <c:pt idx="90">
                  <c:v>1.0642430184606422E-2</c:v>
                </c:pt>
                <c:pt idx="91">
                  <c:v>1.1236236570391522E-2</c:v>
                </c:pt>
                <c:pt idx="92">
                  <c:v>1.1866017471417134E-2</c:v>
                </c:pt>
                <c:pt idx="93">
                  <c:v>1.2533379253700794E-2</c:v>
                </c:pt>
                <c:pt idx="94">
                  <c:v>1.3239979323079965E-2</c:v>
                </c:pt>
                <c:pt idx="95">
                  <c:v>1.3987526232121184E-2</c:v>
                </c:pt>
                <c:pt idx="96">
                  <c:v>1.4777779794754142E-2</c:v>
                </c:pt>
                <c:pt idx="97">
                  <c:v>1.5589688981281657E-2</c:v>
                </c:pt>
                <c:pt idx="98">
                  <c:v>1.6470205676284433E-2</c:v>
                </c:pt>
                <c:pt idx="99">
                  <c:v>1.7374867329089216E-2</c:v>
                </c:pt>
                <c:pt idx="100">
                  <c:v>1.8353236921867744E-2</c:v>
                </c:pt>
                <c:pt idx="101">
                  <c:v>1.9383851747882375E-2</c:v>
                </c:pt>
                <c:pt idx="102">
                  <c:v>2.04687820214704E-2</c:v>
                </c:pt>
                <c:pt idx="103">
                  <c:v>2.1610150267525885E-2</c:v>
                </c:pt>
                <c:pt idx="104">
                  <c:v>2.2810131512890575E-2</c:v>
                </c:pt>
                <c:pt idx="105">
                  <c:v>2.4070953489407021E-2</c:v>
                </c:pt>
                <c:pt idx="106">
                  <c:v>2.5424072498507755E-2</c:v>
                </c:pt>
                <c:pt idx="107">
                  <c:v>2.684424128437124E-2</c:v>
                </c:pt>
                <c:pt idx="108">
                  <c:v>2.8364719882204792E-2</c:v>
                </c:pt>
                <c:pt idx="109">
                  <c:v>2.992719912897801E-2</c:v>
                </c:pt>
                <c:pt idx="110">
                  <c:v>3.1596759847027478E-2</c:v>
                </c:pt>
                <c:pt idx="111">
                  <c:v>3.3345234410337099E-2</c:v>
                </c:pt>
                <c:pt idx="112">
                  <c:v>3.5209685017897119E-2</c:v>
                </c:pt>
                <c:pt idx="113">
                  <c:v>3.7160392056660996E-2</c:v>
                </c:pt>
                <c:pt idx="114">
                  <c:v>3.9272795936895921E-2</c:v>
                </c:pt>
                <c:pt idx="115">
                  <c:v>4.1443934733627064E-2</c:v>
                </c:pt>
                <c:pt idx="116">
                  <c:v>4.375048021312411E-2</c:v>
                </c:pt>
                <c:pt idx="117">
                  <c:v>4.6198673317592753E-2</c:v>
                </c:pt>
                <c:pt idx="118">
                  <c:v>4.8754486455307333E-2</c:v>
                </c:pt>
                <c:pt idx="119">
                  <c:v>5.1504428989203266E-2</c:v>
                </c:pt>
                <c:pt idx="120">
                  <c:v>5.4373237068480407E-2</c:v>
                </c:pt>
                <c:pt idx="121">
                  <c:v>5.7408405349461233E-2</c:v>
                </c:pt>
                <c:pt idx="122">
                  <c:v>6.0617166186189841E-2</c:v>
                </c:pt>
                <c:pt idx="123">
                  <c:v>6.4006976438786278E-2</c:v>
                </c:pt>
                <c:pt idx="124">
                  <c:v>6.7585519597368471E-2</c:v>
                </c:pt>
                <c:pt idx="125">
                  <c:v>7.1311650691994632E-2</c:v>
                </c:pt>
                <c:pt idx="126">
                  <c:v>7.5290260177076185E-2</c:v>
                </c:pt>
                <c:pt idx="127">
                  <c:v>7.9533829577042692E-2</c:v>
                </c:pt>
                <c:pt idx="128">
                  <c:v>8.4002042470935567E-2</c:v>
                </c:pt>
                <c:pt idx="129">
                  <c:v>8.8703863234499192E-2</c:v>
                </c:pt>
                <c:pt idx="130">
                  <c:v>9.3648499943137509E-2</c:v>
                </c:pt>
                <c:pt idx="131">
                  <c:v>9.884540774234063E-2</c:v>
                </c:pt>
                <c:pt idx="132">
                  <c:v>0.10442333068848741</c:v>
                </c:pt>
                <c:pt idx="133">
                  <c:v>0.11027984357111764</c:v>
                </c:pt>
                <c:pt idx="134">
                  <c:v>0.11642539611151825</c:v>
                </c:pt>
                <c:pt idx="135">
                  <c:v>0.12293540656572555</c:v>
                </c:pt>
                <c:pt idx="136">
                  <c:v>0.12982630511391013</c:v>
                </c:pt>
                <c:pt idx="137">
                  <c:v>0.13711508842193476</c:v>
                </c:pt>
                <c:pt idx="138">
                  <c:v>0.14481932978487944</c:v>
                </c:pt>
                <c:pt idx="139">
                  <c:v>0.15288481028927992</c:v>
                </c:pt>
                <c:pt idx="140">
                  <c:v>0.16147298341992311</c:v>
                </c:pt>
                <c:pt idx="141">
                  <c:v>0.17060941778496996</c:v>
                </c:pt>
                <c:pt idx="142">
                  <c:v>0.1801631527305223</c:v>
                </c:pt>
                <c:pt idx="143">
                  <c:v>0.19022926846486188</c:v>
                </c:pt>
                <c:pt idx="144">
                  <c:v>0.20099573890165123</c:v>
                </c:pt>
                <c:pt idx="145">
                  <c:v>0.21232740304326514</c:v>
                </c:pt>
                <c:pt idx="146">
                  <c:v>0.22424729130582932</c:v>
                </c:pt>
                <c:pt idx="147">
                  <c:v>0.23696075091999047</c:v>
                </c:pt>
                <c:pt idx="148">
                  <c:v>0.25032115016341905</c:v>
                </c:pt>
                <c:pt idx="149">
                  <c:v>0.26435412367059818</c:v>
                </c:pt>
                <c:pt idx="150">
                  <c:v>0.2793830351747002</c:v>
                </c:pt>
                <c:pt idx="151">
                  <c:v>0.29515543780091491</c:v>
                </c:pt>
                <c:pt idx="152">
                  <c:v>0.3119098680751109</c:v>
                </c:pt>
                <c:pt idx="153">
                  <c:v>0.32958640539576045</c:v>
                </c:pt>
                <c:pt idx="154">
                  <c:v>0.34833680946291645</c:v>
                </c:pt>
                <c:pt idx="155">
                  <c:v>0.36809842561420902</c:v>
                </c:pt>
                <c:pt idx="156">
                  <c:v>0.38903307286458322</c:v>
                </c:pt>
                <c:pt idx="157">
                  <c:v>0.41119677095130935</c:v>
                </c:pt>
                <c:pt idx="158">
                  <c:v>0.43477315871285027</c:v>
                </c:pt>
                <c:pt idx="159">
                  <c:v>0.45944717694273951</c:v>
                </c:pt>
                <c:pt idx="160">
                  <c:v>0.48592408095921158</c:v>
                </c:pt>
                <c:pt idx="161">
                  <c:v>0.51362049550024436</c:v>
                </c:pt>
                <c:pt idx="162">
                  <c:v>0.54328750387864089</c:v>
                </c:pt>
                <c:pt idx="163">
                  <c:v>0.57445298302505021</c:v>
                </c:pt>
                <c:pt idx="164">
                  <c:v>0.60763029579603378</c:v>
                </c:pt>
                <c:pt idx="165">
                  <c:v>0.64261611934883911</c:v>
                </c:pt>
                <c:pt idx="166">
                  <c:v>0.67997351312311816</c:v>
                </c:pt>
                <c:pt idx="167">
                  <c:v>0.71933910144658109</c:v>
                </c:pt>
                <c:pt idx="168">
                  <c:v>0.7611454658050758</c:v>
                </c:pt>
                <c:pt idx="169">
                  <c:v>0.80534493959819153</c:v>
                </c:pt>
                <c:pt idx="170">
                  <c:v>0.85260084587183327</c:v>
                </c:pt>
                <c:pt idx="171">
                  <c:v>0.90139953424306407</c:v>
                </c:pt>
                <c:pt idx="172">
                  <c:v>0.95486520618992943</c:v>
                </c:pt>
                <c:pt idx="173">
                  <c:v>1.012122715518172</c:v>
                </c:pt>
                <c:pt idx="174">
                  <c:v>1.0713249016073418</c:v>
                </c:pt>
                <c:pt idx="175">
                  <c:v>1.1346473693683428</c:v>
                </c:pt>
                <c:pt idx="176">
                  <c:v>1.2023378754757181</c:v>
                </c:pt>
                <c:pt idx="177">
                  <c:v>1.2746595348505978</c:v>
                </c:pt>
                <c:pt idx="178">
                  <c:v>1.349511348758178</c:v>
                </c:pt>
                <c:pt idx="179">
                  <c:v>1.431864329308048</c:v>
                </c:pt>
                <c:pt idx="180">
                  <c:v>1.5171802676670514</c:v>
                </c:pt>
                <c:pt idx="181">
                  <c:v>1.61080746759214</c:v>
                </c:pt>
                <c:pt idx="182">
                  <c:v>1.707889030933146</c:v>
                </c:pt>
                <c:pt idx="183">
                  <c:v>1.8113407766166074</c:v>
                </c:pt>
                <c:pt idx="184">
                  <c:v>1.924500372188914</c:v>
                </c:pt>
                <c:pt idx="185">
                  <c:v>2.0419746871987976</c:v>
                </c:pt>
                <c:pt idx="186">
                  <c:v>2.1702277602359703</c:v>
                </c:pt>
                <c:pt idx="187">
                  <c:v>2.3067740302275204</c:v>
                </c:pt>
                <c:pt idx="188">
                  <c:v>2.4486639026900918</c:v>
                </c:pt>
                <c:pt idx="189">
                  <c:v>2.6031687247752164</c:v>
                </c:pt>
                <c:pt idx="190">
                  <c:v>2.7675207987765567</c:v>
                </c:pt>
                <c:pt idx="191">
                  <c:v>2.9461651881523747</c:v>
                </c:pt>
                <c:pt idx="192">
                  <c:v>3.1320959868397957</c:v>
                </c:pt>
                <c:pt idx="193">
                  <c:v>3.3338459601786181</c:v>
                </c:pt>
                <c:pt idx="194">
                  <c:v>3.5481765384166848</c:v>
                </c:pt>
                <c:pt idx="195">
                  <c:v>3.7802795354287064</c:v>
                </c:pt>
                <c:pt idx="196">
                  <c:v>4.0265983741134583</c:v>
                </c:pt>
                <c:pt idx="197">
                  <c:v>4.2926720589988587</c:v>
                </c:pt>
                <c:pt idx="198">
                  <c:v>4.5693673967163431</c:v>
                </c:pt>
                <c:pt idx="199">
                  <c:v>4.8725002220721922</c:v>
                </c:pt>
                <c:pt idx="200">
                  <c:v>5.1924530685032035</c:v>
                </c:pt>
                <c:pt idx="201">
                  <c:v>5.5348905078872335</c:v>
                </c:pt>
                <c:pt idx="202">
                  <c:v>5.8939935255858895</c:v>
                </c:pt>
                <c:pt idx="203">
                  <c:v>6.274663609483591</c:v>
                </c:pt>
                <c:pt idx="204">
                  <c:v>6.6752221830218978</c:v>
                </c:pt>
                <c:pt idx="205">
                  <c:v>7.0924425079952389</c:v>
                </c:pt>
                <c:pt idx="206">
                  <c:v>7.5148245621275045</c:v>
                </c:pt>
                <c:pt idx="207">
                  <c:v>7.946316875247355</c:v>
                </c:pt>
                <c:pt idx="208">
                  <c:v>8.3630507183838638</c:v>
                </c:pt>
                <c:pt idx="209">
                  <c:v>8.7598524785866356</c:v>
                </c:pt>
                <c:pt idx="210">
                  <c:v>9.1053785681923003</c:v>
                </c:pt>
                <c:pt idx="211">
                  <c:v>9.3809325534644472</c:v>
                </c:pt>
                <c:pt idx="212">
                  <c:v>9.5631261091069693</c:v>
                </c:pt>
                <c:pt idx="213">
                  <c:v>9.626274987403864</c:v>
                </c:pt>
                <c:pt idx="214">
                  <c:v>9.5565715308663002</c:v>
                </c:pt>
                <c:pt idx="215">
                  <c:v>9.3535057628976119</c:v>
                </c:pt>
                <c:pt idx="216">
                  <c:v>9.0354596065279154</c:v>
                </c:pt>
                <c:pt idx="217">
                  <c:v>8.6137944033308393</c:v>
                </c:pt>
                <c:pt idx="218">
                  <c:v>8.1224721623367309</c:v>
                </c:pt>
                <c:pt idx="219">
                  <c:v>7.582625298308562</c:v>
                </c:pt>
                <c:pt idx="220">
                  <c:v>7.0221126945546484</c:v>
                </c:pt>
                <c:pt idx="221">
                  <c:v>6.4530450470741005</c:v>
                </c:pt>
                <c:pt idx="222">
                  <c:v>5.8833789563876238</c:v>
                </c:pt>
                <c:pt idx="223">
                  <c:v>5.3329814783778904</c:v>
                </c:pt>
                <c:pt idx="224">
                  <c:v>4.8026263568402303</c:v>
                </c:pt>
                <c:pt idx="225">
                  <c:v>4.2961472609612752</c:v>
                </c:pt>
                <c:pt idx="226">
                  <c:v>3.8156796760070333</c:v>
                </c:pt>
                <c:pt idx="227">
                  <c:v>3.3585938363927874</c:v>
                </c:pt>
                <c:pt idx="228">
                  <c:v>2.9291441358992469</c:v>
                </c:pt>
                <c:pt idx="229">
                  <c:v>2.5268046094758589</c:v>
                </c:pt>
                <c:pt idx="230">
                  <c:v>2.1479516576949007</c:v>
                </c:pt>
                <c:pt idx="231">
                  <c:v>1.7921690612847301</c:v>
                </c:pt>
                <c:pt idx="232">
                  <c:v>1.4610438815155402</c:v>
                </c:pt>
                <c:pt idx="233">
                  <c:v>1.1510674705996942</c:v>
                </c:pt>
                <c:pt idx="234">
                  <c:v>0.86133032705064894</c:v>
                </c:pt>
                <c:pt idx="235">
                  <c:v>0.59084703837917152</c:v>
                </c:pt>
                <c:pt idx="236">
                  <c:v>0.33859035550397687</c:v>
                </c:pt>
                <c:pt idx="237">
                  <c:v>0.10211755908491771</c:v>
                </c:pt>
                <c:pt idx="238">
                  <c:v>-0.11795395048475177</c:v>
                </c:pt>
                <c:pt idx="239">
                  <c:v>-0.32383401473639051</c:v>
                </c:pt>
                <c:pt idx="240">
                  <c:v>-0.5151789451565052</c:v>
                </c:pt>
                <c:pt idx="241">
                  <c:v>-0.69395092322875529</c:v>
                </c:pt>
                <c:pt idx="242">
                  <c:v>-0.86084915065572476</c:v>
                </c:pt>
                <c:pt idx="243">
                  <c:v>-1.0165692888594688</c:v>
                </c:pt>
                <c:pt idx="244">
                  <c:v>-1.1610811149789413</c:v>
                </c:pt>
                <c:pt idx="245">
                  <c:v>-1.2971901895061952</c:v>
                </c:pt>
                <c:pt idx="246">
                  <c:v>-1.4233962228372459</c:v>
                </c:pt>
                <c:pt idx="247">
                  <c:v>-1.542099402453688</c:v>
                </c:pt>
                <c:pt idx="248">
                  <c:v>-1.6526173979498266</c:v>
                </c:pt>
                <c:pt idx="249">
                  <c:v>-1.755974774047758</c:v>
                </c:pt>
                <c:pt idx="250">
                  <c:v>-1.8525977475912652</c:v>
                </c:pt>
                <c:pt idx="251">
                  <c:v>-1.9432684786246721</c:v>
                </c:pt>
                <c:pt idx="252">
                  <c:v>-2.027952356464656</c:v>
                </c:pt>
                <c:pt idx="253">
                  <c:v>-2.107040753786154</c:v>
                </c:pt>
                <c:pt idx="254">
                  <c:v>-2.1811844585386644</c:v>
                </c:pt>
                <c:pt idx="255">
                  <c:v>-2.2506623355539048</c:v>
                </c:pt>
                <c:pt idx="256">
                  <c:v>-2.3000286751448926</c:v>
                </c:pt>
              </c:numCache>
            </c:numRef>
          </c:yVal>
        </c:ser>
        <c:ser>
          <c:idx val="2"/>
          <c:order val="2"/>
          <c:tx>
            <c:strRef>
              <c:f>Berechnung!$X$3</c:f>
              <c:strCache>
                <c:ptCount val="1"/>
                <c:pt idx="0">
                  <c:v>Amplitude korr.</c:v>
                </c:pt>
              </c:strCache>
            </c:strRef>
          </c:tx>
          <c:spPr>
            <a:ln w="6350">
              <a:solidFill>
                <a:srgbClr val="00CC00"/>
              </a:solidFill>
            </a:ln>
          </c:spPr>
          <c:marker>
            <c:symbol val="none"/>
          </c:marker>
          <c:xVal>
            <c:numRef>
              <c:f>Berechnung!$O$5:$O$261</c:f>
              <c:numCache>
                <c:formatCode>0.0</c:formatCode>
                <c:ptCount val="257"/>
                <c:pt idx="0">
                  <c:v>20</c:v>
                </c:pt>
                <c:pt idx="1">
                  <c:v>20.5</c:v>
                </c:pt>
                <c:pt idx="2">
                  <c:v>21.1</c:v>
                </c:pt>
                <c:pt idx="3">
                  <c:v>21.6</c:v>
                </c:pt>
                <c:pt idx="4">
                  <c:v>22.2</c:v>
                </c:pt>
                <c:pt idx="5">
                  <c:v>22.9</c:v>
                </c:pt>
                <c:pt idx="6">
                  <c:v>23.5</c:v>
                </c:pt>
                <c:pt idx="7">
                  <c:v>24.1</c:v>
                </c:pt>
                <c:pt idx="8">
                  <c:v>24.8</c:v>
                </c:pt>
                <c:pt idx="9">
                  <c:v>25.5</c:v>
                </c:pt>
                <c:pt idx="10">
                  <c:v>26.2</c:v>
                </c:pt>
                <c:pt idx="11">
                  <c:v>26.9</c:v>
                </c:pt>
                <c:pt idx="12">
                  <c:v>27.6</c:v>
                </c:pt>
                <c:pt idx="13">
                  <c:v>28.4</c:v>
                </c:pt>
                <c:pt idx="14">
                  <c:v>29.2</c:v>
                </c:pt>
                <c:pt idx="15">
                  <c:v>30</c:v>
                </c:pt>
                <c:pt idx="16">
                  <c:v>30.8</c:v>
                </c:pt>
                <c:pt idx="17">
                  <c:v>31.6</c:v>
                </c:pt>
                <c:pt idx="18">
                  <c:v>32.5</c:v>
                </c:pt>
                <c:pt idx="19">
                  <c:v>33.4</c:v>
                </c:pt>
                <c:pt idx="20">
                  <c:v>34.299999999999997</c:v>
                </c:pt>
                <c:pt idx="21">
                  <c:v>35.200000000000003</c:v>
                </c:pt>
                <c:pt idx="22">
                  <c:v>36.200000000000003</c:v>
                </c:pt>
                <c:pt idx="23">
                  <c:v>37.200000000000003</c:v>
                </c:pt>
                <c:pt idx="24">
                  <c:v>38.200000000000003</c:v>
                </c:pt>
                <c:pt idx="25">
                  <c:v>39.299999999999997</c:v>
                </c:pt>
                <c:pt idx="26">
                  <c:v>40.299999999999997</c:v>
                </c:pt>
                <c:pt idx="27">
                  <c:v>41.4</c:v>
                </c:pt>
                <c:pt idx="28">
                  <c:v>42.6</c:v>
                </c:pt>
                <c:pt idx="29">
                  <c:v>43.7</c:v>
                </c:pt>
                <c:pt idx="30">
                  <c:v>44.9</c:v>
                </c:pt>
                <c:pt idx="31">
                  <c:v>46.2</c:v>
                </c:pt>
                <c:pt idx="32">
                  <c:v>47.4</c:v>
                </c:pt>
                <c:pt idx="33">
                  <c:v>48.7</c:v>
                </c:pt>
                <c:pt idx="34">
                  <c:v>50.1</c:v>
                </c:pt>
                <c:pt idx="35">
                  <c:v>51.4</c:v>
                </c:pt>
                <c:pt idx="36">
                  <c:v>52.8</c:v>
                </c:pt>
                <c:pt idx="37">
                  <c:v>54.3</c:v>
                </c:pt>
                <c:pt idx="38">
                  <c:v>55.8</c:v>
                </c:pt>
                <c:pt idx="39">
                  <c:v>57.3</c:v>
                </c:pt>
                <c:pt idx="40">
                  <c:v>58.9</c:v>
                </c:pt>
                <c:pt idx="41">
                  <c:v>60.5</c:v>
                </c:pt>
                <c:pt idx="42">
                  <c:v>62.1</c:v>
                </c:pt>
                <c:pt idx="43">
                  <c:v>63.8</c:v>
                </c:pt>
                <c:pt idx="44">
                  <c:v>65.599999999999994</c:v>
                </c:pt>
                <c:pt idx="45">
                  <c:v>67.400000000000006</c:v>
                </c:pt>
                <c:pt idx="46">
                  <c:v>69.2</c:v>
                </c:pt>
                <c:pt idx="47">
                  <c:v>71.099999999999994</c:v>
                </c:pt>
                <c:pt idx="48">
                  <c:v>73.099999999999994</c:v>
                </c:pt>
                <c:pt idx="49">
                  <c:v>75.099999999999994</c:v>
                </c:pt>
                <c:pt idx="50">
                  <c:v>77.099999999999994</c:v>
                </c:pt>
                <c:pt idx="51">
                  <c:v>79.3</c:v>
                </c:pt>
                <c:pt idx="52">
                  <c:v>81.400000000000006</c:v>
                </c:pt>
                <c:pt idx="53">
                  <c:v>83.7</c:v>
                </c:pt>
                <c:pt idx="54">
                  <c:v>86</c:v>
                </c:pt>
                <c:pt idx="55">
                  <c:v>88.3</c:v>
                </c:pt>
                <c:pt idx="56">
                  <c:v>90.7</c:v>
                </c:pt>
                <c:pt idx="57">
                  <c:v>93.2</c:v>
                </c:pt>
                <c:pt idx="58">
                  <c:v>95.8</c:v>
                </c:pt>
                <c:pt idx="59">
                  <c:v>98.4</c:v>
                </c:pt>
                <c:pt idx="60">
                  <c:v>101.1</c:v>
                </c:pt>
                <c:pt idx="61">
                  <c:v>103.8</c:v>
                </c:pt>
                <c:pt idx="62">
                  <c:v>106.7</c:v>
                </c:pt>
                <c:pt idx="63">
                  <c:v>109.6</c:v>
                </c:pt>
                <c:pt idx="64">
                  <c:v>112.6</c:v>
                </c:pt>
                <c:pt idx="65">
                  <c:v>115.7</c:v>
                </c:pt>
                <c:pt idx="66">
                  <c:v>118.9</c:v>
                </c:pt>
                <c:pt idx="67">
                  <c:v>122.1</c:v>
                </c:pt>
                <c:pt idx="68">
                  <c:v>125.5</c:v>
                </c:pt>
                <c:pt idx="69">
                  <c:v>128.9</c:v>
                </c:pt>
                <c:pt idx="70">
                  <c:v>132.4</c:v>
                </c:pt>
                <c:pt idx="71">
                  <c:v>136.1</c:v>
                </c:pt>
                <c:pt idx="72">
                  <c:v>139.80000000000001</c:v>
                </c:pt>
                <c:pt idx="73">
                  <c:v>143.6</c:v>
                </c:pt>
                <c:pt idx="74">
                  <c:v>147.6</c:v>
                </c:pt>
                <c:pt idx="75">
                  <c:v>151.6</c:v>
                </c:pt>
                <c:pt idx="76">
                  <c:v>155.69999999999999</c:v>
                </c:pt>
                <c:pt idx="77">
                  <c:v>160</c:v>
                </c:pt>
                <c:pt idx="78">
                  <c:v>164.4</c:v>
                </c:pt>
                <c:pt idx="79">
                  <c:v>168.9</c:v>
                </c:pt>
                <c:pt idx="80">
                  <c:v>173.5</c:v>
                </c:pt>
                <c:pt idx="81">
                  <c:v>178.3</c:v>
                </c:pt>
                <c:pt idx="82">
                  <c:v>183.2</c:v>
                </c:pt>
                <c:pt idx="83">
                  <c:v>188.2</c:v>
                </c:pt>
                <c:pt idx="84">
                  <c:v>193.3</c:v>
                </c:pt>
                <c:pt idx="85">
                  <c:v>198.6</c:v>
                </c:pt>
                <c:pt idx="86">
                  <c:v>204</c:v>
                </c:pt>
                <c:pt idx="87">
                  <c:v>209.6</c:v>
                </c:pt>
                <c:pt idx="88">
                  <c:v>215.4</c:v>
                </c:pt>
                <c:pt idx="89">
                  <c:v>221.2</c:v>
                </c:pt>
                <c:pt idx="90">
                  <c:v>227.2</c:v>
                </c:pt>
                <c:pt idx="91">
                  <c:v>233.4</c:v>
                </c:pt>
                <c:pt idx="92">
                  <c:v>239.8</c:v>
                </c:pt>
                <c:pt idx="93">
                  <c:v>246.4</c:v>
                </c:pt>
                <c:pt idx="94">
                  <c:v>253.2</c:v>
                </c:pt>
                <c:pt idx="95">
                  <c:v>260.2</c:v>
                </c:pt>
                <c:pt idx="96">
                  <c:v>267.39999999999998</c:v>
                </c:pt>
                <c:pt idx="97">
                  <c:v>274.60000000000002</c:v>
                </c:pt>
                <c:pt idx="98">
                  <c:v>282.2</c:v>
                </c:pt>
                <c:pt idx="99">
                  <c:v>289.8</c:v>
                </c:pt>
                <c:pt idx="100">
                  <c:v>297.8</c:v>
                </c:pt>
                <c:pt idx="101">
                  <c:v>306</c:v>
                </c:pt>
                <c:pt idx="102">
                  <c:v>314.39999999999998</c:v>
                </c:pt>
                <c:pt idx="103">
                  <c:v>323</c:v>
                </c:pt>
                <c:pt idx="104">
                  <c:v>331.8</c:v>
                </c:pt>
                <c:pt idx="105">
                  <c:v>340.8</c:v>
                </c:pt>
                <c:pt idx="106">
                  <c:v>350.2</c:v>
                </c:pt>
                <c:pt idx="107">
                  <c:v>359.8</c:v>
                </c:pt>
                <c:pt idx="108">
                  <c:v>369.8</c:v>
                </c:pt>
                <c:pt idx="109">
                  <c:v>379.8</c:v>
                </c:pt>
                <c:pt idx="110">
                  <c:v>390.2</c:v>
                </c:pt>
                <c:pt idx="111">
                  <c:v>400.8</c:v>
                </c:pt>
                <c:pt idx="112">
                  <c:v>411.8</c:v>
                </c:pt>
                <c:pt idx="113">
                  <c:v>423</c:v>
                </c:pt>
                <c:pt idx="114">
                  <c:v>434.8</c:v>
                </c:pt>
                <c:pt idx="115">
                  <c:v>446.6</c:v>
                </c:pt>
                <c:pt idx="116">
                  <c:v>458.8</c:v>
                </c:pt>
                <c:pt idx="117">
                  <c:v>471.4</c:v>
                </c:pt>
                <c:pt idx="118">
                  <c:v>484.2</c:v>
                </c:pt>
                <c:pt idx="119">
                  <c:v>497.6</c:v>
                </c:pt>
                <c:pt idx="120">
                  <c:v>511.2</c:v>
                </c:pt>
                <c:pt idx="121">
                  <c:v>525.20000000000005</c:v>
                </c:pt>
                <c:pt idx="122">
                  <c:v>539.6</c:v>
                </c:pt>
                <c:pt idx="123">
                  <c:v>554.4</c:v>
                </c:pt>
                <c:pt idx="124">
                  <c:v>569.6</c:v>
                </c:pt>
                <c:pt idx="125">
                  <c:v>585</c:v>
                </c:pt>
                <c:pt idx="126">
                  <c:v>601</c:v>
                </c:pt>
                <c:pt idx="127">
                  <c:v>617.6</c:v>
                </c:pt>
                <c:pt idx="128">
                  <c:v>634.6</c:v>
                </c:pt>
                <c:pt idx="129">
                  <c:v>652</c:v>
                </c:pt>
                <c:pt idx="130">
                  <c:v>669.8</c:v>
                </c:pt>
                <c:pt idx="131">
                  <c:v>688</c:v>
                </c:pt>
                <c:pt idx="132">
                  <c:v>707</c:v>
                </c:pt>
                <c:pt idx="133">
                  <c:v>726.4</c:v>
                </c:pt>
                <c:pt idx="134">
                  <c:v>746.2</c:v>
                </c:pt>
                <c:pt idx="135">
                  <c:v>766.6</c:v>
                </c:pt>
                <c:pt idx="136">
                  <c:v>787.6</c:v>
                </c:pt>
                <c:pt idx="137">
                  <c:v>809.2</c:v>
                </c:pt>
                <c:pt idx="138">
                  <c:v>831.4</c:v>
                </c:pt>
                <c:pt idx="139">
                  <c:v>854</c:v>
                </c:pt>
                <c:pt idx="140">
                  <c:v>877.4</c:v>
                </c:pt>
                <c:pt idx="141">
                  <c:v>901.6</c:v>
                </c:pt>
                <c:pt idx="142">
                  <c:v>926.2</c:v>
                </c:pt>
                <c:pt idx="143">
                  <c:v>951.4</c:v>
                </c:pt>
                <c:pt idx="144">
                  <c:v>977.6</c:v>
                </c:pt>
                <c:pt idx="145" formatCode="0">
                  <c:v>1004.4</c:v>
                </c:pt>
                <c:pt idx="146" formatCode="0">
                  <c:v>1031.8</c:v>
                </c:pt>
                <c:pt idx="147" formatCode="0">
                  <c:v>1060.2</c:v>
                </c:pt>
                <c:pt idx="148" formatCode="0">
                  <c:v>1089.2</c:v>
                </c:pt>
                <c:pt idx="149" formatCode="0">
                  <c:v>1118.8</c:v>
                </c:pt>
                <c:pt idx="150" formatCode="0">
                  <c:v>1149.5999999999999</c:v>
                </c:pt>
                <c:pt idx="151" formatCode="0">
                  <c:v>1181</c:v>
                </c:pt>
                <c:pt idx="152" formatCode="0">
                  <c:v>1213.4000000000001</c:v>
                </c:pt>
                <c:pt idx="153" formatCode="0">
                  <c:v>1246.5999999999999</c:v>
                </c:pt>
                <c:pt idx="154" formatCode="0">
                  <c:v>1280.8</c:v>
                </c:pt>
                <c:pt idx="155" formatCode="0">
                  <c:v>1315.8</c:v>
                </c:pt>
                <c:pt idx="156" formatCode="0">
                  <c:v>1351.8</c:v>
                </c:pt>
                <c:pt idx="157" formatCode="0">
                  <c:v>1388.8</c:v>
                </c:pt>
                <c:pt idx="158" formatCode="0">
                  <c:v>1427</c:v>
                </c:pt>
                <c:pt idx="159" formatCode="0">
                  <c:v>1465.8</c:v>
                </c:pt>
                <c:pt idx="160" formatCode="0">
                  <c:v>1506.2</c:v>
                </c:pt>
                <c:pt idx="161" formatCode="0">
                  <c:v>1547.2</c:v>
                </c:pt>
                <c:pt idx="162" formatCode="0">
                  <c:v>1589.8</c:v>
                </c:pt>
                <c:pt idx="163" formatCode="0">
                  <c:v>1633.2</c:v>
                </c:pt>
                <c:pt idx="164" formatCode="0">
                  <c:v>1678</c:v>
                </c:pt>
                <c:pt idx="165" formatCode="0">
                  <c:v>1723.8</c:v>
                </c:pt>
                <c:pt idx="166" formatCode="0">
                  <c:v>1771.2</c:v>
                </c:pt>
                <c:pt idx="167" formatCode="0">
                  <c:v>1819.6</c:v>
                </c:pt>
                <c:pt idx="168" formatCode="0">
                  <c:v>1869.4</c:v>
                </c:pt>
                <c:pt idx="169" formatCode="0">
                  <c:v>1920.4</c:v>
                </c:pt>
                <c:pt idx="170" formatCode="0">
                  <c:v>1973.2</c:v>
                </c:pt>
                <c:pt idx="171" formatCode="0">
                  <c:v>2026</c:v>
                </c:pt>
                <c:pt idx="172" formatCode="0">
                  <c:v>2082</c:v>
                </c:pt>
                <c:pt idx="173" formatCode="0">
                  <c:v>2140</c:v>
                </c:pt>
                <c:pt idx="174" formatCode="0">
                  <c:v>2198</c:v>
                </c:pt>
                <c:pt idx="175" formatCode="0">
                  <c:v>2258</c:v>
                </c:pt>
                <c:pt idx="176" formatCode="0">
                  <c:v>2320</c:v>
                </c:pt>
                <c:pt idx="177" formatCode="0">
                  <c:v>2384</c:v>
                </c:pt>
                <c:pt idx="178" formatCode="0">
                  <c:v>2448</c:v>
                </c:pt>
                <c:pt idx="179" formatCode="0">
                  <c:v>2516</c:v>
                </c:pt>
                <c:pt idx="180" formatCode="0">
                  <c:v>2584</c:v>
                </c:pt>
                <c:pt idx="181" formatCode="0">
                  <c:v>2656</c:v>
                </c:pt>
                <c:pt idx="182" formatCode="0">
                  <c:v>2728</c:v>
                </c:pt>
                <c:pt idx="183" formatCode="0">
                  <c:v>2802</c:v>
                </c:pt>
                <c:pt idx="184" formatCode="0">
                  <c:v>2880</c:v>
                </c:pt>
                <c:pt idx="185" formatCode="0">
                  <c:v>2958</c:v>
                </c:pt>
                <c:pt idx="186" formatCode="0">
                  <c:v>3040</c:v>
                </c:pt>
                <c:pt idx="187" formatCode="0">
                  <c:v>3124</c:v>
                </c:pt>
                <c:pt idx="188" formatCode="0">
                  <c:v>3208</c:v>
                </c:pt>
                <c:pt idx="189" formatCode="0">
                  <c:v>3296</c:v>
                </c:pt>
                <c:pt idx="190" formatCode="0">
                  <c:v>3386</c:v>
                </c:pt>
                <c:pt idx="191" formatCode="0">
                  <c:v>3480</c:v>
                </c:pt>
                <c:pt idx="192" formatCode="0">
                  <c:v>3574</c:v>
                </c:pt>
                <c:pt idx="193" formatCode="0">
                  <c:v>3672</c:v>
                </c:pt>
                <c:pt idx="194" formatCode="0">
                  <c:v>3772</c:v>
                </c:pt>
                <c:pt idx="195" formatCode="0">
                  <c:v>3876</c:v>
                </c:pt>
                <c:pt idx="196" formatCode="0">
                  <c:v>3982</c:v>
                </c:pt>
                <c:pt idx="197" formatCode="0">
                  <c:v>4092</c:v>
                </c:pt>
                <c:pt idx="198" formatCode="0">
                  <c:v>4202</c:v>
                </c:pt>
                <c:pt idx="199" formatCode="0">
                  <c:v>4318</c:v>
                </c:pt>
                <c:pt idx="200" formatCode="0">
                  <c:v>4436</c:v>
                </c:pt>
                <c:pt idx="201" formatCode="0">
                  <c:v>4558</c:v>
                </c:pt>
                <c:pt idx="202" formatCode="0">
                  <c:v>4682</c:v>
                </c:pt>
                <c:pt idx="203" formatCode="0">
                  <c:v>4810</c:v>
                </c:pt>
                <c:pt idx="204" formatCode="0">
                  <c:v>4942</c:v>
                </c:pt>
                <c:pt idx="205" formatCode="0">
                  <c:v>5078</c:v>
                </c:pt>
                <c:pt idx="206" formatCode="0">
                  <c:v>5216</c:v>
                </c:pt>
                <c:pt idx="207" formatCode="0">
                  <c:v>5360</c:v>
                </c:pt>
                <c:pt idx="208" formatCode="0">
                  <c:v>5506</c:v>
                </c:pt>
                <c:pt idx="209" formatCode="0">
                  <c:v>5658</c:v>
                </c:pt>
                <c:pt idx="210" formatCode="0">
                  <c:v>5812</c:v>
                </c:pt>
                <c:pt idx="211" formatCode="0">
                  <c:v>5970</c:v>
                </c:pt>
                <c:pt idx="212" formatCode="0">
                  <c:v>6134</c:v>
                </c:pt>
                <c:pt idx="213" formatCode="0">
                  <c:v>6302</c:v>
                </c:pt>
                <c:pt idx="214" formatCode="0">
                  <c:v>6476</c:v>
                </c:pt>
                <c:pt idx="215" formatCode="0">
                  <c:v>6654</c:v>
                </c:pt>
                <c:pt idx="216" formatCode="0">
                  <c:v>6834</c:v>
                </c:pt>
                <c:pt idx="217" formatCode="0">
                  <c:v>7022</c:v>
                </c:pt>
                <c:pt idx="218" formatCode="0">
                  <c:v>7214</c:v>
                </c:pt>
                <c:pt idx="219" formatCode="0">
                  <c:v>7412</c:v>
                </c:pt>
                <c:pt idx="220" formatCode="0">
                  <c:v>7614</c:v>
                </c:pt>
                <c:pt idx="221" formatCode="0">
                  <c:v>7822</c:v>
                </c:pt>
                <c:pt idx="222" formatCode="0">
                  <c:v>8038</c:v>
                </c:pt>
                <c:pt idx="223" formatCode="0">
                  <c:v>8258</c:v>
                </c:pt>
                <c:pt idx="224" formatCode="0">
                  <c:v>8484</c:v>
                </c:pt>
                <c:pt idx="225" formatCode="0">
                  <c:v>8716</c:v>
                </c:pt>
                <c:pt idx="226" formatCode="0">
                  <c:v>8954</c:v>
                </c:pt>
                <c:pt idx="227" formatCode="0">
                  <c:v>9200</c:v>
                </c:pt>
                <c:pt idx="228" formatCode="0">
                  <c:v>9452</c:v>
                </c:pt>
                <c:pt idx="229" formatCode="0">
                  <c:v>9710</c:v>
                </c:pt>
                <c:pt idx="230" formatCode="0">
                  <c:v>9976</c:v>
                </c:pt>
                <c:pt idx="231" formatCode="0">
                  <c:v>10250</c:v>
                </c:pt>
                <c:pt idx="232" formatCode="0">
                  <c:v>10530</c:v>
                </c:pt>
                <c:pt idx="233" formatCode="0">
                  <c:v>10818</c:v>
                </c:pt>
                <c:pt idx="234" formatCode="0">
                  <c:v>11114</c:v>
                </c:pt>
                <c:pt idx="235" formatCode="0">
                  <c:v>11418</c:v>
                </c:pt>
                <c:pt idx="236" formatCode="0">
                  <c:v>11730</c:v>
                </c:pt>
                <c:pt idx="237" formatCode="0">
                  <c:v>12052</c:v>
                </c:pt>
                <c:pt idx="238" formatCode="0">
                  <c:v>12382</c:v>
                </c:pt>
                <c:pt idx="239" formatCode="0">
                  <c:v>12722</c:v>
                </c:pt>
                <c:pt idx="240" formatCode="0">
                  <c:v>13070</c:v>
                </c:pt>
                <c:pt idx="241" formatCode="0">
                  <c:v>13428</c:v>
                </c:pt>
                <c:pt idx="242" formatCode="0">
                  <c:v>13796</c:v>
                </c:pt>
                <c:pt idx="243" formatCode="0">
                  <c:v>14174</c:v>
                </c:pt>
                <c:pt idx="244" formatCode="0">
                  <c:v>14560</c:v>
                </c:pt>
                <c:pt idx="245" formatCode="0">
                  <c:v>14960</c:v>
                </c:pt>
                <c:pt idx="246" formatCode="0">
                  <c:v>15368</c:v>
                </c:pt>
                <c:pt idx="247" formatCode="0">
                  <c:v>15790</c:v>
                </c:pt>
                <c:pt idx="248" formatCode="0">
                  <c:v>16222</c:v>
                </c:pt>
                <c:pt idx="249" formatCode="0">
                  <c:v>16666</c:v>
                </c:pt>
                <c:pt idx="250" formatCode="0">
                  <c:v>17122</c:v>
                </c:pt>
                <c:pt idx="251" formatCode="0">
                  <c:v>17592</c:v>
                </c:pt>
                <c:pt idx="252" formatCode="0">
                  <c:v>18074</c:v>
                </c:pt>
                <c:pt idx="253" formatCode="0">
                  <c:v>18568</c:v>
                </c:pt>
                <c:pt idx="254" formatCode="0">
                  <c:v>19076</c:v>
                </c:pt>
                <c:pt idx="255" formatCode="0">
                  <c:v>19598</c:v>
                </c:pt>
                <c:pt idx="256" formatCode="0">
                  <c:v>20000</c:v>
                </c:pt>
              </c:numCache>
            </c:numRef>
          </c:xVal>
          <c:yVal>
            <c:numRef>
              <c:f>Berechnung!$X$5:$X$261</c:f>
              <c:numCache>
                <c:formatCode>0.00</c:formatCode>
                <c:ptCount val="257"/>
                <c:pt idx="0">
                  <c:v>0</c:v>
                </c:pt>
                <c:pt idx="1">
                  <c:v>-4.2045369070820016E-6</c:v>
                </c:pt>
                <c:pt idx="2">
                  <c:v>-9.3870212158897459E-6</c:v>
                </c:pt>
                <c:pt idx="3">
                  <c:v>-1.3819958367911056E-5</c:v>
                </c:pt>
                <c:pt idx="4">
                  <c:v>-1.9276523499200948E-5</c:v>
                </c:pt>
                <c:pt idx="5">
                  <c:v>-2.5831466417880478E-5</c:v>
                </c:pt>
                <c:pt idx="6">
                  <c:v>-3.1611946679888092E-5</c:v>
                </c:pt>
                <c:pt idx="7">
                  <c:v>-3.7541926770856549E-5</c:v>
                </c:pt>
                <c:pt idx="8">
                  <c:v>-4.4649188539302997E-5</c:v>
                </c:pt>
                <c:pt idx="9">
                  <c:v>-5.1959937256373934E-5</c:v>
                </c:pt>
                <c:pt idx="10">
                  <c:v>-5.9474173529583396E-5</c:v>
                </c:pt>
                <c:pt idx="11">
                  <c:v>-6.7191897966889513E-5</c:v>
                </c:pt>
                <c:pt idx="12">
                  <c:v>-7.5113111202007588E-5</c:v>
                </c:pt>
                <c:pt idx="13">
                  <c:v>-8.4415097120427163E-5</c:v>
                </c:pt>
                <c:pt idx="14">
                  <c:v>-9.398286616546514E-5</c:v>
                </c:pt>
                <c:pt idx="15">
                  <c:v>-1.0381641936341168E-4</c:v>
                </c:pt>
                <c:pt idx="16">
                  <c:v>-1.139157577676464E-4</c:v>
                </c:pt>
                <c:pt idx="17">
                  <c:v>-1.2428088245197699E-4</c:v>
                </c:pt>
                <c:pt idx="18">
                  <c:v>-1.3625934676975149E-4</c:v>
                </c:pt>
                <c:pt idx="19">
                  <c:v>-1.4857419987679421E-4</c:v>
                </c:pt>
                <c:pt idx="20">
                  <c:v>-1.6122544343888379E-4</c:v>
                </c:pt>
                <c:pt idx="21">
                  <c:v>-1.7421307916576367E-4</c:v>
                </c:pt>
                <c:pt idx="22">
                  <c:v>-1.8903832169092638E-4</c:v>
                </c:pt>
                <c:pt idx="23">
                  <c:v>-2.0427886783425109E-4</c:v>
                </c:pt>
                <c:pt idx="24">
                  <c:v>-2.1993472013948079E-4</c:v>
                </c:pt>
                <c:pt idx="25">
                  <c:v>-2.3763583941693867E-4</c:v>
                </c:pt>
                <c:pt idx="26">
                  <c:v>-2.541638432629334E-4</c:v>
                </c:pt>
                <c:pt idx="27">
                  <c:v>-2.7282433584163712E-4</c:v>
                </c:pt>
                <c:pt idx="28">
                  <c:v>-2.93754375276567E-4</c:v>
                </c:pt>
                <c:pt idx="29">
                  <c:v>-3.1346562583767223E-4</c:v>
                </c:pt>
                <c:pt idx="30">
                  <c:v>-3.3554195608598292E-4</c:v>
                </c:pt>
                <c:pt idx="31">
                  <c:v>-3.6013288883962602E-4</c:v>
                </c:pt>
                <c:pt idx="32">
                  <c:v>-3.8345520951788004E-4</c:v>
                </c:pt>
                <c:pt idx="33">
                  <c:v>-4.0939597825362384E-4</c:v>
                </c:pt>
                <c:pt idx="34">
                  <c:v>-0.3915033602532012</c:v>
                </c:pt>
                <c:pt idx="35">
                  <c:v>-0.3915307588752559</c:v>
                </c:pt>
                <c:pt idx="36">
                  <c:v>2.5859310177482886E-2</c:v>
                </c:pt>
                <c:pt idx="37">
                  <c:v>1.2473313395398478E-2</c:v>
                </c:pt>
                <c:pt idx="38">
                  <c:v>9.555821598219838E-2</c:v>
                </c:pt>
                <c:pt idx="39">
                  <c:v>-0.22717749050550706</c:v>
                </c:pt>
                <c:pt idx="40">
                  <c:v>-8.2563513367657659E-2</c:v>
                </c:pt>
                <c:pt idx="41">
                  <c:v>-7.4970590323645503E-2</c:v>
                </c:pt>
                <c:pt idx="42">
                  <c:v>-0.19821749720213999</c:v>
                </c:pt>
                <c:pt idx="43">
                  <c:v>-8.2688359301764436E-2</c:v>
                </c:pt>
                <c:pt idx="44">
                  <c:v>0.1766784126960963</c:v>
                </c:pt>
                <c:pt idx="45">
                  <c:v>0.16016255374790944</c:v>
                </c:pt>
                <c:pt idx="46">
                  <c:v>0.15106840269850208</c:v>
                </c:pt>
                <c:pt idx="47">
                  <c:v>0.14135669330822109</c:v>
                </c:pt>
                <c:pt idx="48">
                  <c:v>0.13621882143436403</c:v>
                </c:pt>
                <c:pt idx="49">
                  <c:v>-3.3921526832049853E-2</c:v>
                </c:pt>
                <c:pt idx="50">
                  <c:v>0.28190060434842712</c:v>
                </c:pt>
                <c:pt idx="51">
                  <c:v>0.28182915116883045</c:v>
                </c:pt>
                <c:pt idx="52">
                  <c:v>0.28701528172808333</c:v>
                </c:pt>
                <c:pt idx="53">
                  <c:v>0.43541678536023598</c:v>
                </c:pt>
                <c:pt idx="54">
                  <c:v>0.12509240584210124</c:v>
                </c:pt>
                <c:pt idx="55">
                  <c:v>-0.30758368471030684</c:v>
                </c:pt>
                <c:pt idx="56">
                  <c:v>-0.30767290205916487</c:v>
                </c:pt>
                <c:pt idx="57">
                  <c:v>-0.28318333972447096</c:v>
                </c:pt>
                <c:pt idx="58">
                  <c:v>-0.10807919708615188</c:v>
                </c:pt>
                <c:pt idx="59">
                  <c:v>-9.982420475828091E-2</c:v>
                </c:pt>
                <c:pt idx="60">
                  <c:v>-0.20894467763330393</c:v>
                </c:pt>
                <c:pt idx="61">
                  <c:v>-7.6447999861636529E-2</c:v>
                </c:pt>
                <c:pt idx="62">
                  <c:v>-6.9163617049065262E-2</c:v>
                </c:pt>
                <c:pt idx="63">
                  <c:v>5.9388301146387601E-2</c:v>
                </c:pt>
                <c:pt idx="64">
                  <c:v>-0.28007247704469052</c:v>
                </c:pt>
                <c:pt idx="65">
                  <c:v>-0.26115055554617861</c:v>
                </c:pt>
                <c:pt idx="66">
                  <c:v>-0.34111614122796352</c:v>
                </c:pt>
                <c:pt idx="67">
                  <c:v>-0.1943938347112133</c:v>
                </c:pt>
                <c:pt idx="68">
                  <c:v>2.4777380405483829E-2</c:v>
                </c:pt>
                <c:pt idx="69">
                  <c:v>-6.8793498169612555E-2</c:v>
                </c:pt>
                <c:pt idx="70">
                  <c:v>-0.13967269293442852</c:v>
                </c:pt>
                <c:pt idx="71">
                  <c:v>-0.24666538278649819</c:v>
                </c:pt>
                <c:pt idx="72">
                  <c:v>-5.2558997434437149E-2</c:v>
                </c:pt>
                <c:pt idx="73">
                  <c:v>4.6485668262978397E-2</c:v>
                </c:pt>
                <c:pt idx="74">
                  <c:v>-0.14055684594750373</c:v>
                </c:pt>
                <c:pt idx="75">
                  <c:v>-4.2658801403420821E-2</c:v>
                </c:pt>
                <c:pt idx="76">
                  <c:v>-4.2920571494926563E-2</c:v>
                </c:pt>
                <c:pt idx="77">
                  <c:v>-0.14771960523424443</c:v>
                </c:pt>
                <c:pt idx="78">
                  <c:v>-0.21932676164053788</c:v>
                </c:pt>
                <c:pt idx="79">
                  <c:v>-0.11209883929989628</c:v>
                </c:pt>
                <c:pt idx="80">
                  <c:v>-0.10133657933451223</c:v>
                </c:pt>
                <c:pt idx="81">
                  <c:v>-0.2513279137831228</c:v>
                </c:pt>
                <c:pt idx="82">
                  <c:v>-0.18763157019506549</c:v>
                </c:pt>
                <c:pt idx="83">
                  <c:v>-0.1818060115319402</c:v>
                </c:pt>
                <c:pt idx="84">
                  <c:v>-8.7035833216523528E-2</c:v>
                </c:pt>
                <c:pt idx="85">
                  <c:v>0.23777135949326356</c:v>
                </c:pt>
                <c:pt idx="86">
                  <c:v>4.2122710376699235E-2</c:v>
                </c:pt>
                <c:pt idx="87">
                  <c:v>0.23683798121174959</c:v>
                </c:pt>
                <c:pt idx="88">
                  <c:v>4.11287860849745E-2</c:v>
                </c:pt>
                <c:pt idx="89">
                  <c:v>0.23579905908282672</c:v>
                </c:pt>
                <c:pt idx="90">
                  <c:v>4.843914670358318E-2</c:v>
                </c:pt>
                <c:pt idx="91">
                  <c:v>0.2387516984424054</c:v>
                </c:pt>
                <c:pt idx="92">
                  <c:v>0.23812191754137979</c:v>
                </c:pt>
                <c:pt idx="93">
                  <c:v>-5.0501858253757526E-2</c:v>
                </c:pt>
                <c:pt idx="94">
                  <c:v>-0.14935514821801199</c:v>
                </c:pt>
                <c:pt idx="95">
                  <c:v>-0.15647298484281436</c:v>
                </c:pt>
                <c:pt idx="96">
                  <c:v>-6.8848141249616024E-2</c:v>
                </c:pt>
                <c:pt idx="97">
                  <c:v>1.713104934864651E-2</c:v>
                </c:pt>
                <c:pt idx="98">
                  <c:v>0.12585311800523913</c:v>
                </c:pt>
                <c:pt idx="99">
                  <c:v>-0.17303573936944661</c:v>
                </c:pt>
                <c:pt idx="100">
                  <c:v>-0.28485311809123415</c:v>
                </c:pt>
                <c:pt idx="101">
                  <c:v>-0.2283829136919806</c:v>
                </c:pt>
                <c:pt idx="102">
                  <c:v>-0.28294478947465818</c:v>
                </c:pt>
                <c:pt idx="103">
                  <c:v>-0.330010218568765</c:v>
                </c:pt>
                <c:pt idx="104">
                  <c:v>-0.28528613896607835</c:v>
                </c:pt>
                <c:pt idx="105">
                  <c:v>-0.29352077877053562</c:v>
                </c:pt>
                <c:pt idx="106">
                  <c:v>-0.29487389777963635</c:v>
                </c:pt>
                <c:pt idx="107">
                  <c:v>-0.31822506622119429</c:v>
                </c:pt>
                <c:pt idx="108">
                  <c:v>-0.30495265511558456</c:v>
                </c:pt>
                <c:pt idx="109">
                  <c:v>-0.20724674373136143</c:v>
                </c:pt>
                <c:pt idx="110">
                  <c:v>-0.3154929745507582</c:v>
                </c:pt>
                <c:pt idx="111">
                  <c:v>-0.31724144911406782</c:v>
                </c:pt>
                <c:pt idx="112">
                  <c:v>-0.31910589972162784</c:v>
                </c:pt>
                <c:pt idx="113">
                  <c:v>-0.43532499739138864</c:v>
                </c:pt>
                <c:pt idx="114">
                  <c:v>-0.39716901064063892</c:v>
                </c:pt>
                <c:pt idx="115">
                  <c:v>-0.46518374975305798</c:v>
                </c:pt>
                <c:pt idx="116">
                  <c:v>-0.48734376590610795</c:v>
                </c:pt>
                <c:pt idx="117">
                  <c:v>-0.36998468522682737</c:v>
                </c:pt>
                <c:pt idx="118">
                  <c:v>-0.41266015231651787</c:v>
                </c:pt>
                <c:pt idx="119">
                  <c:v>-0.36866757390728688</c:v>
                </c:pt>
                <c:pt idx="120">
                  <c:v>-0.32567637245472802</c:v>
                </c:pt>
                <c:pt idx="121">
                  <c:v>-0.34088859255218829</c:v>
                </c:pt>
                <c:pt idx="122">
                  <c:v>-0.13223588344042891</c:v>
                </c:pt>
                <c:pt idx="123">
                  <c:v>-0.23604172119403755</c:v>
                </c:pt>
                <c:pt idx="124">
                  <c:v>-0.23962026435261974</c:v>
                </c:pt>
                <c:pt idx="125">
                  <c:v>-0.34261478607824225</c:v>
                </c:pt>
                <c:pt idx="126">
                  <c:v>-0.34409339556332608</c:v>
                </c:pt>
                <c:pt idx="127">
                  <c:v>-0.30095978114200994</c:v>
                </c:pt>
                <c:pt idx="128">
                  <c:v>-0.26292799403589884</c:v>
                </c:pt>
                <c:pt idx="129">
                  <c:v>-0.24838707763947765</c:v>
                </c:pt>
                <c:pt idx="130">
                  <c:v>-0.24771886139799371</c:v>
                </c:pt>
                <c:pt idx="131">
                  <c:v>-0.42943498027193039</c:v>
                </c:pt>
                <c:pt idx="132">
                  <c:v>-0.28592239263258223</c:v>
                </c:pt>
                <c:pt idx="133">
                  <c:v>-0.14606287801420281</c:v>
                </c:pt>
                <c:pt idx="134">
                  <c:v>-0.11260843055459624</c:v>
                </c:pt>
                <c:pt idx="135">
                  <c:v>-7.8318441008813355E-2</c:v>
                </c:pt>
                <c:pt idx="136">
                  <c:v>-0.19230231256710928</c:v>
                </c:pt>
                <c:pt idx="137">
                  <c:v>-0.19959109587513391</c:v>
                </c:pt>
                <c:pt idx="138">
                  <c:v>-0.23009533723806808</c:v>
                </c:pt>
                <c:pt idx="139">
                  <c:v>-0.18631076185424478</c:v>
                </c:pt>
                <c:pt idx="140">
                  <c:v>-0.13350772817517154</c:v>
                </c:pt>
                <c:pt idx="141">
                  <c:v>-0.36199024272179869</c:v>
                </c:pt>
                <c:pt idx="142">
                  <c:v>-0.37921138111189423</c:v>
                </c:pt>
                <c:pt idx="143">
                  <c:v>-0.39713447579721661</c:v>
                </c:pt>
                <c:pt idx="144">
                  <c:v>-0.31066982303069102</c:v>
                </c:pt>
                <c:pt idx="145">
                  <c:v>-0.22106683717067144</c:v>
                </c:pt>
                <c:pt idx="146">
                  <c:v>-0.3480333032150611</c:v>
                </c:pt>
                <c:pt idx="147">
                  <c:v>-0.24570018504739677</c:v>
                </c:pt>
                <c:pt idx="148">
                  <c:v>-0.37410716207265082</c:v>
                </c:pt>
                <c:pt idx="149">
                  <c:v>-0.24795070065515112</c:v>
                </c:pt>
                <c:pt idx="150">
                  <c:v>-0.17497961215924507</c:v>
                </c:pt>
                <c:pt idx="151">
                  <c:v>-9.2751971569981606E-2</c:v>
                </c:pt>
                <c:pt idx="152">
                  <c:v>-9.8907389378203536E-2</c:v>
                </c:pt>
                <c:pt idx="153">
                  <c:v>-0.11658392669885309</c:v>
                </c:pt>
                <c:pt idx="154">
                  <c:v>-0.15622648608013856</c:v>
                </c:pt>
                <c:pt idx="155">
                  <c:v>-0.21475194271558218</c:v>
                </c:pt>
                <c:pt idx="156">
                  <c:v>-0.36033620825083368</c:v>
                </c:pt>
                <c:pt idx="157">
                  <c:v>-0.27847603262138687</c:v>
                </c:pt>
                <c:pt idx="158">
                  <c:v>-0.19925962733471847</c:v>
                </c:pt>
                <c:pt idx="159">
                  <c:v>-0.21383312026557011</c:v>
                </c:pt>
                <c:pt idx="160">
                  <c:v>-0.32684250407102766</c:v>
                </c:pt>
                <c:pt idx="161">
                  <c:v>-0.40422884977406737</c:v>
                </c:pt>
                <c:pt idx="162">
                  <c:v>-0.39129585815247081</c:v>
                </c:pt>
                <c:pt idx="163">
                  <c:v>-0.40226133729887747</c:v>
                </c:pt>
                <c:pt idx="164">
                  <c:v>-0.15764236078323401</c:v>
                </c:pt>
                <c:pt idx="165">
                  <c:v>-5.8276592531663063E-3</c:v>
                </c:pt>
                <c:pt idx="166">
                  <c:v>-4.3185053027473774E-2</c:v>
                </c:pt>
                <c:pt idx="167">
                  <c:v>-0.17446567513391864</c:v>
                </c:pt>
                <c:pt idx="168">
                  <c:v>-0.26231550359773737</c:v>
                </c:pt>
                <c:pt idx="169">
                  <c:v>-0.16919878601280525</c:v>
                </c:pt>
                <c:pt idx="170">
                  <c:v>-7.9812385776164785E-2</c:v>
                </c:pt>
                <c:pt idx="171">
                  <c:v>1.2438981740833466E-2</c:v>
                </c:pt>
                <c:pt idx="172">
                  <c:v>5.6992287422367394E-2</c:v>
                </c:pt>
                <c:pt idx="173">
                  <c:v>-4.4880606521258581E-2</c:v>
                </c:pt>
                <c:pt idx="174">
                  <c:v>-4.0071305097556742E-2</c:v>
                </c:pt>
                <c:pt idx="175">
                  <c:v>-0.1099024952598362</c:v>
                </c:pt>
                <c:pt idx="176">
                  <c:v>9.2075237156330481E-3</c:v>
                </c:pt>
                <c:pt idx="177">
                  <c:v>7.0046755116807358E-2</c:v>
                </c:pt>
                <c:pt idx="178">
                  <c:v>-6.1108876955949132E-2</c:v>
                </c:pt>
                <c:pt idx="179">
                  <c:v>-0.32079797498933926</c:v>
                </c:pt>
                <c:pt idx="180">
                  <c:v>-0.45456646836276393</c:v>
                </c:pt>
                <c:pt idx="181">
                  <c:v>-0.14483158538702545</c:v>
                </c:pt>
                <c:pt idx="182">
                  <c:v>-0.21452328397111886</c:v>
                </c:pt>
                <c:pt idx="183">
                  <c:v>-0.5396842456744122</c:v>
                </c:pt>
                <c:pt idx="184">
                  <c:v>-0.65284384124671879</c:v>
                </c:pt>
                <c:pt idx="185">
                  <c:v>-0.69298636000139391</c:v>
                </c:pt>
                <c:pt idx="186">
                  <c:v>-0.57386232779752389</c:v>
                </c:pt>
                <c:pt idx="187">
                  <c:v>-0.71602268029744698</c:v>
                </c:pt>
                <c:pt idx="188">
                  <c:v>-0.98690409183810468</c:v>
                </c:pt>
                <c:pt idx="189">
                  <c:v>-0.66328921357950366</c:v>
                </c:pt>
                <c:pt idx="190">
                  <c:v>-0.44229066389301641</c:v>
                </c:pt>
                <c:pt idx="191">
                  <c:v>-0.72873157203994454</c:v>
                </c:pt>
                <c:pt idx="192">
                  <c:v>-0.80805572507279999</c:v>
                </c:pt>
                <c:pt idx="193">
                  <c:v>-0.25568208370557644</c:v>
                </c:pt>
                <c:pt idx="194">
                  <c:v>-0.15513421808170014</c:v>
                </c:pt>
                <c:pt idx="195">
                  <c:v>-0.52242322637451588</c:v>
                </c:pt>
                <c:pt idx="196">
                  <c:v>-0.25205798274523916</c:v>
                </c:pt>
                <c:pt idx="197">
                  <c:v>-8.9194660413068672E-2</c:v>
                </c:pt>
                <c:pt idx="198">
                  <c:v>-0.64480925406473721</c:v>
                </c:pt>
                <c:pt idx="199">
                  <c:v>-0.5910734980518435</c:v>
                </c:pt>
                <c:pt idx="200">
                  <c:v>6.3381382885205451E-2</c:v>
                </c:pt>
                <c:pt idx="201">
                  <c:v>-0.77224099036090665</c:v>
                </c:pt>
                <c:pt idx="202">
                  <c:v>-5.4624015014715699E-2</c:v>
                </c:pt>
                <c:pt idx="203">
                  <c:v>-9.206723475248646E-2</c:v>
                </c:pt>
                <c:pt idx="204">
                  <c:v>-4.5260156467219037E-2</c:v>
                </c:pt>
                <c:pt idx="205">
                  <c:v>0.27780298183424668</c:v>
                </c:pt>
                <c:pt idx="206">
                  <c:v>-0.24104813608439146</c:v>
                </c:pt>
                <c:pt idx="207">
                  <c:v>0.47708074007616785</c:v>
                </c:pt>
                <c:pt idx="208">
                  <c:v>0.64803675634554336</c:v>
                </c:pt>
                <c:pt idx="209">
                  <c:v>0.36523218595884677</c:v>
                </c:pt>
                <c:pt idx="210">
                  <c:v>-7.648303689800473E-2</c:v>
                </c:pt>
                <c:pt idx="211">
                  <c:v>-6.3735698527083162E-2</c:v>
                </c:pt>
                <c:pt idx="212">
                  <c:v>-9.5673208995018744E-2</c:v>
                </c:pt>
                <c:pt idx="213">
                  <c:v>9.242553552776922E-3</c:v>
                </c:pt>
                <c:pt idx="214">
                  <c:v>-0.11411171503584017</c:v>
                </c:pt>
                <c:pt idx="215">
                  <c:v>-0.2983979361708724</c:v>
                </c:pt>
                <c:pt idx="216">
                  <c:v>-0.24790040747914377</c:v>
                </c:pt>
                <c:pt idx="217">
                  <c:v>-0.76621612663681704</c:v>
                </c:pt>
                <c:pt idx="218">
                  <c:v>-0.65106934231556268</c:v>
                </c:pt>
                <c:pt idx="219">
                  <c:v>8.1324624302623327E-3</c:v>
                </c:pt>
                <c:pt idx="220">
                  <c:v>-0.34175836891738109</c:v>
                </c:pt>
                <c:pt idx="221">
                  <c:v>0.63445410169665939</c:v>
                </c:pt>
                <c:pt idx="222">
                  <c:v>-0.10989577708085863</c:v>
                </c:pt>
                <c:pt idx="223">
                  <c:v>0.3600082891152403</c:v>
                </c:pt>
                <c:pt idx="224">
                  <c:v>0.23401375261406576</c:v>
                </c:pt>
                <c:pt idx="225">
                  <c:v>-4.5346911258517419E-2</c:v>
                </c:pt>
                <c:pt idx="226">
                  <c:v>0.37837675648812619</c:v>
                </c:pt>
                <c:pt idx="227">
                  <c:v>0.3548658248457861</c:v>
                </c:pt>
                <c:pt idx="228">
                  <c:v>-1.8172862285706248E-2</c:v>
                </c:pt>
                <c:pt idx="229">
                  <c:v>4.645691125385687E-2</c:v>
                </c:pt>
                <c:pt idx="230">
                  <c:v>-0.42099501995837985</c:v>
                </c:pt>
                <c:pt idx="231">
                  <c:v>-0.43332378584705689</c:v>
                </c:pt>
                <c:pt idx="232">
                  <c:v>-0.51326578569993275</c:v>
                </c:pt>
                <c:pt idx="233">
                  <c:v>-0.42672070439668142</c:v>
                </c:pt>
                <c:pt idx="234">
                  <c:v>-0.31528883111607486</c:v>
                </c:pt>
                <c:pt idx="235">
                  <c:v>-0.42069975145976946</c:v>
                </c:pt>
                <c:pt idx="236">
                  <c:v>-0.63139554541541054</c:v>
                </c:pt>
                <c:pt idx="237">
                  <c:v>-0.49662862324011403</c:v>
                </c:pt>
                <c:pt idx="238">
                  <c:v>-0.78977173235092346</c:v>
                </c:pt>
                <c:pt idx="239">
                  <c:v>-0.86940278627855649</c:v>
                </c:pt>
                <c:pt idx="240">
                  <c:v>-0.90677123917257196</c:v>
                </c:pt>
                <c:pt idx="241">
                  <c:v>-0.64173420085936028</c:v>
                </c:pt>
                <c:pt idx="242">
                  <c:v>-0.44734191166180848</c:v>
                </c:pt>
                <c:pt idx="243">
                  <c:v>-0.6444680371263618</c:v>
                </c:pt>
                <c:pt idx="244">
                  <c:v>-0.43346358621030845</c:v>
                </c:pt>
                <c:pt idx="245">
                  <c:v>-0.41605543238033338</c:v>
                </c:pt>
                <c:pt idx="246">
                  <c:v>-0.67265503640678981</c:v>
                </c:pt>
                <c:pt idx="247">
                  <c:v>-0.38209692557496888</c:v>
                </c:pt>
                <c:pt idx="248">
                  <c:v>-0.50989785493430739</c:v>
                </c:pt>
                <c:pt idx="249">
                  <c:v>-0.27882694045838674</c:v>
                </c:pt>
                <c:pt idx="250">
                  <c:v>-0.51431761943672027</c:v>
                </c:pt>
                <c:pt idx="251">
                  <c:v>-0.3759868198806533</c:v>
                </c:pt>
                <c:pt idx="252">
                  <c:v>-0.63063780678431769</c:v>
                </c:pt>
                <c:pt idx="253">
                  <c:v>-0.41392987764627964</c:v>
                </c:pt>
                <c:pt idx="254">
                  <c:v>-0.34119803328413179</c:v>
                </c:pt>
                <c:pt idx="255">
                  <c:v>-7.6042013844592304E-2</c:v>
                </c:pt>
                <c:pt idx="256">
                  <c:v>-0.25586134033344754</c:v>
                </c:pt>
              </c:numCache>
            </c:numRef>
          </c:yVal>
        </c:ser>
        <c:axId val="81687680"/>
        <c:axId val="81689600"/>
      </c:scatterChart>
      <c:valAx>
        <c:axId val="81687680"/>
        <c:scaling>
          <c:logBase val="10"/>
          <c:orientation val="minMax"/>
          <c:max val="30000"/>
          <c:min val="1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969696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Frequenz [Hz]</a:t>
                </a:r>
              </a:p>
            </c:rich>
          </c:tx>
          <c:layout>
            <c:manualLayout>
              <c:xMode val="edge"/>
              <c:yMode val="edge"/>
              <c:x val="0.62944983818770284"/>
              <c:y val="0.8320243840487681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689600"/>
        <c:crossesAt val="-4"/>
        <c:crossBetween val="midCat"/>
      </c:valAx>
      <c:valAx>
        <c:axId val="81689600"/>
        <c:scaling>
          <c:orientation val="minMax"/>
          <c:min val="-4"/>
        </c:scaling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dB</a:t>
                </a:r>
              </a:p>
            </c:rich>
          </c:tx>
          <c:layout>
            <c:manualLayout>
              <c:xMode val="edge"/>
              <c:yMode val="edge"/>
              <c:x val="2.8035403341572594E-2"/>
              <c:y val="1.0566082465498261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6876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/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99999956" l="0.78740157499999996" r="0.78740157499999996" t="0.98425196899999956" header="0.49212598450000372" footer="0.4921259845000037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819150</xdr:colOff>
      <xdr:row>18</xdr:row>
      <xdr:rowOff>83344</xdr:rowOff>
    </xdr:from>
    <xdr:to>
      <xdr:col>13</xdr:col>
      <xdr:colOff>76200</xdr:colOff>
      <xdr:row>38</xdr:row>
      <xdr:rowOff>0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50</xdr:row>
      <xdr:rowOff>7144</xdr:rowOff>
    </xdr:from>
    <xdr:to>
      <xdr:col>13</xdr:col>
      <xdr:colOff>85725</xdr:colOff>
      <xdr:row>74</xdr:row>
      <xdr:rowOff>30956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13</xdr:col>
      <xdr:colOff>85725</xdr:colOff>
      <xdr:row>18</xdr:row>
      <xdr:rowOff>0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0</xdr:colOff>
      <xdr:row>14</xdr:row>
      <xdr:rowOff>76200</xdr:rowOff>
    </xdr:from>
    <xdr:to>
      <xdr:col>5</xdr:col>
      <xdr:colOff>762000</xdr:colOff>
      <xdr:row>28</xdr:row>
      <xdr:rowOff>80250</xdr:rowOff>
    </xdr:to>
    <xdr:pic>
      <xdr:nvPicPr>
        <xdr:cNvPr id="6" name="Grafik 5" descr="Korrektur_Schaltung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0" y="2381250"/>
          <a:ext cx="3867150" cy="2271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h/Music/Frequenzgang/W170S_SB26ADC_Test/W170S_SB26ADC_Test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h/Music/Frequenzgang/Testbox_3-Wege_B/Testbox_3-Wege_B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W170S_SB26ADC"/>
      <sheetName val="W170S"/>
      <sheetName val="SB26ADC"/>
      <sheetName val="Kuhschwanz"/>
      <sheetName val="Band rej.ins"/>
      <sheetName val="Poti"/>
      <sheetName val="Tabelle1"/>
      <sheetName val="Tabelle2"/>
      <sheetName val="Tabell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0">
          <cell r="K20">
            <v>3.3463336661388361</v>
          </cell>
        </row>
        <row r="21">
          <cell r="K21">
            <v>2.7181652900934887</v>
          </cell>
        </row>
        <row r="22">
          <cell r="K22">
            <v>2.1323785584774106</v>
          </cell>
        </row>
        <row r="23">
          <cell r="K23">
            <v>1.5836142851757782</v>
          </cell>
        </row>
        <row r="24">
          <cell r="K24">
            <v>1.0634536538821102</v>
          </cell>
        </row>
        <row r="25">
          <cell r="K25">
            <v>0.57648628830677962</v>
          </cell>
        </row>
        <row r="26">
          <cell r="K26">
            <v>0.11537705102882226</v>
          </cell>
        </row>
        <row r="27">
          <cell r="K27">
            <v>-0.32248229172174908</v>
          </cell>
        </row>
        <row r="28">
          <cell r="K28">
            <v>-0.7491324076293</v>
          </cell>
        </row>
        <row r="29">
          <cell r="K29">
            <v>-1.1464437559822236</v>
          </cell>
        </row>
        <row r="30">
          <cell r="K30">
            <v>-1.5263734039843766</v>
          </cell>
        </row>
        <row r="31">
          <cell r="K31">
            <v>-1.8903786595075021</v>
          </cell>
        </row>
        <row r="32">
          <cell r="K32">
            <v>-2.2424853986069251</v>
          </cell>
        </row>
        <row r="33">
          <cell r="K33">
            <v>-2.5782332423091021</v>
          </cell>
        </row>
        <row r="34">
          <cell r="K34">
            <v>-2.9014845047649036</v>
          </cell>
        </row>
        <row r="35">
          <cell r="K35">
            <v>-3.2131361496288831</v>
          </cell>
        </row>
      </sheetData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W200S_B80_G20SC"/>
      <sheetName val="W200S_FRS8_DT94"/>
      <sheetName val="WS20E_FRS8_DT94"/>
      <sheetName val="W200S_FRS8_DT94 (2)"/>
      <sheetName val="W200S_W100S_DT94"/>
      <sheetName val="Frequenzweiche"/>
      <sheetName val="Phasengang"/>
      <sheetName val="Mikrofon"/>
      <sheetName val="Poti"/>
      <sheetName val="DT9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A3" t="str">
            <v>(Pos. '0')</v>
          </cell>
        </row>
        <row r="4">
          <cell r="A4" t="str">
            <v>(Pos. '1')</v>
          </cell>
        </row>
        <row r="5">
          <cell r="A5" t="str">
            <v>(Pos. '2')</v>
          </cell>
        </row>
        <row r="6">
          <cell r="A6" t="str">
            <v>(Pos. '3')</v>
          </cell>
        </row>
        <row r="7">
          <cell r="A7" t="str">
            <v>(Pos. '4')</v>
          </cell>
        </row>
        <row r="8">
          <cell r="A8" t="str">
            <v>(Pos. '5')</v>
          </cell>
        </row>
        <row r="9">
          <cell r="A9" t="str">
            <v>(Pos. '6')</v>
          </cell>
        </row>
        <row r="10">
          <cell r="A10" t="str">
            <v>(Pos. '7')</v>
          </cell>
        </row>
        <row r="11">
          <cell r="A11" t="str">
            <v>(Pos. '8')</v>
          </cell>
        </row>
        <row r="12">
          <cell r="A12" t="str">
            <v>(Pos. '9')</v>
          </cell>
        </row>
        <row r="13">
          <cell r="A13" t="str">
            <v>(Pos. 'A')</v>
          </cell>
        </row>
        <row r="14">
          <cell r="A14" t="str">
            <v>(Pos. 'B')</v>
          </cell>
        </row>
        <row r="15">
          <cell r="A15" t="str">
            <v>(Pos. 'C')</v>
          </cell>
        </row>
        <row r="16">
          <cell r="A16" t="str">
            <v>(Pos. 'D')</v>
          </cell>
        </row>
        <row r="17">
          <cell r="A17" t="str">
            <v>(Pos. 'E')</v>
          </cell>
        </row>
        <row r="18">
          <cell r="A18" t="str">
            <v>(Pos. 'F')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336"/>
  <sheetViews>
    <sheetView tabSelected="1" zoomScaleNormal="100" workbookViewId="0">
      <selection activeCell="C4" sqref="C4"/>
    </sheetView>
  </sheetViews>
  <sheetFormatPr baseColWidth="10" defaultColWidth="11.42578125" defaultRowHeight="12.75"/>
  <cols>
    <col min="1" max="1" width="11.42578125" style="1"/>
    <col min="2" max="2" width="6.5703125" style="1" customWidth="1"/>
    <col min="3" max="3" width="8.28515625" style="1" customWidth="1"/>
    <col min="4" max="4" width="7" style="1" customWidth="1"/>
    <col min="5" max="5" width="13.28515625" style="2" customWidth="1"/>
    <col min="6" max="6" width="12.42578125" style="1" bestFit="1" customWidth="1"/>
    <col min="7" max="17" width="12.42578125" style="1" customWidth="1"/>
    <col min="18" max="16384" width="11.42578125" style="1"/>
  </cols>
  <sheetData>
    <row r="1" spans="1:39" ht="15.75">
      <c r="A1" s="4" t="s">
        <v>25</v>
      </c>
      <c r="O1" s="4" t="s">
        <v>35</v>
      </c>
      <c r="R1" s="4" t="s">
        <v>45</v>
      </c>
      <c r="AA1" s="4" t="s">
        <v>11</v>
      </c>
      <c r="AI1" s="3" t="s">
        <v>0</v>
      </c>
      <c r="AJ1" s="3" t="s">
        <v>1</v>
      </c>
      <c r="AK1" s="3" t="s">
        <v>2</v>
      </c>
      <c r="AL1" s="3" t="s">
        <v>3</v>
      </c>
      <c r="AM1" s="3"/>
    </row>
    <row r="2" spans="1:39">
      <c r="T2" s="3"/>
      <c r="AA2" s="5"/>
      <c r="AB2" s="5" t="s">
        <v>42</v>
      </c>
      <c r="AC2" s="5" t="s">
        <v>43</v>
      </c>
      <c r="AD2" s="5"/>
      <c r="AE2" s="3"/>
      <c r="AI2" s="3" t="s">
        <v>4</v>
      </c>
      <c r="AJ2" s="3" t="s">
        <v>5</v>
      </c>
      <c r="AK2" s="3" t="s">
        <v>6</v>
      </c>
      <c r="AL2" s="3">
        <v>1</v>
      </c>
    </row>
    <row r="3" spans="1:39">
      <c r="C3" s="5"/>
      <c r="D3" s="5"/>
      <c r="E3" s="12"/>
      <c r="N3" s="5"/>
      <c r="O3" s="5" t="s">
        <v>7</v>
      </c>
      <c r="P3" s="5" t="s">
        <v>40</v>
      </c>
      <c r="Q3" s="5"/>
      <c r="R3" s="6" t="s">
        <v>36</v>
      </c>
      <c r="S3" s="6" t="s">
        <v>37</v>
      </c>
      <c r="T3" s="1" t="s">
        <v>8</v>
      </c>
      <c r="U3" s="1" t="s">
        <v>9</v>
      </c>
      <c r="V3" s="1" t="s">
        <v>10</v>
      </c>
      <c r="W3" s="1" t="s">
        <v>38</v>
      </c>
      <c r="X3" s="3" t="s">
        <v>39</v>
      </c>
      <c r="Y3" s="5" t="s">
        <v>41</v>
      </c>
      <c r="AA3" s="5" t="s">
        <v>7</v>
      </c>
      <c r="AB3" s="5" t="s">
        <v>11</v>
      </c>
      <c r="AC3" s="5" t="s">
        <v>11</v>
      </c>
      <c r="AD3" s="5" t="s">
        <v>11</v>
      </c>
      <c r="AI3" s="3" t="s">
        <v>12</v>
      </c>
      <c r="AJ3" s="3" t="s">
        <v>13</v>
      </c>
      <c r="AK3" s="3" t="s">
        <v>14</v>
      </c>
      <c r="AL3" s="3">
        <v>1000</v>
      </c>
    </row>
    <row r="4" spans="1:39">
      <c r="A4" s="1" t="s">
        <v>30</v>
      </c>
      <c r="B4" s="7" t="s">
        <v>12</v>
      </c>
      <c r="C4" s="13">
        <v>1.2</v>
      </c>
      <c r="E4" s="1">
        <f>VLOOKUP(B4,$AI$2:$AL$8,4,FALSE)*C4</f>
        <v>1200</v>
      </c>
      <c r="F4" s="1" t="s">
        <v>4</v>
      </c>
      <c r="O4" s="5" t="s">
        <v>15</v>
      </c>
      <c r="P4" s="5" t="s">
        <v>16</v>
      </c>
      <c r="R4" s="8"/>
      <c r="S4" s="9"/>
      <c r="T4" s="5"/>
      <c r="U4" s="5" t="s">
        <v>16</v>
      </c>
      <c r="V4" s="5" t="s">
        <v>17</v>
      </c>
      <c r="W4" s="5"/>
      <c r="X4" s="5"/>
      <c r="Y4" s="5" t="s">
        <v>16</v>
      </c>
      <c r="Z4" s="5"/>
      <c r="AA4" s="5" t="s">
        <v>15</v>
      </c>
      <c r="AB4" s="5" t="s">
        <v>44</v>
      </c>
      <c r="AC4" s="5" t="s">
        <v>44</v>
      </c>
      <c r="AD4" s="5" t="s">
        <v>16</v>
      </c>
      <c r="AE4" s="5"/>
      <c r="AF4" s="10"/>
      <c r="AG4" s="5"/>
      <c r="AH4" s="5"/>
      <c r="AI4" s="3" t="s">
        <v>18</v>
      </c>
      <c r="AJ4" s="3" t="s">
        <v>19</v>
      </c>
      <c r="AK4" s="3" t="s">
        <v>20</v>
      </c>
      <c r="AL4" s="3">
        <v>1000000</v>
      </c>
    </row>
    <row r="5" spans="1:39">
      <c r="A5" s="1" t="s">
        <v>31</v>
      </c>
      <c r="B5" s="7" t="s">
        <v>12</v>
      </c>
      <c r="C5" s="13">
        <v>22</v>
      </c>
      <c r="E5" s="1">
        <f>VLOOKUP(B5,$AI$2:$AL$8,4,FALSE)*C5</f>
        <v>22000</v>
      </c>
      <c r="F5" s="1" t="s">
        <v>4</v>
      </c>
      <c r="N5" s="8"/>
      <c r="O5" s="10">
        <v>20</v>
      </c>
      <c r="P5" s="8"/>
      <c r="Q5" s="8"/>
      <c r="R5" s="8">
        <f t="shared" ref="R5:R68" si="0">(1/((1/$E$5+1/(($E$9^2+(2*PI()*O5*$E$7)^2)^0.5)/(1+(2*PI()*O5*$E$7)^2/$E$9^2)^0.5)^2+(2*PI()*O5*$E$6-1/(($E$9^2+(2*PI()*O5*$E$7)^2)^0.5)/(1+$E$9^2/(2*PI()*O5*$E$7)^2)^0.5)^2))^0.5/(1+(2*PI()*O5*$E$6-1/(($E$9^2+(2*PI()*O5*$E$7)^2)^0.5)/(1+$E$9^2/(2*PI()*O5*$E$7)^2)^0.5)^2/(1/$E$5+1/(($E$9^2+(2*PI()*O5*$E$7)^2)^0.5)/(1+(2*PI()*O5*$E$7)^2/$E$9^2)^0.5)^2)^0.5+$E$4</f>
        <v>1767.9606802848241</v>
      </c>
      <c r="S5" s="8">
        <f t="shared" ref="S5:S68" si="1">(1/((1/$E$5+1/(($E$9^2+(2*PI()*O5*$E$7)^2)^0.5)/(1+(2*PI()*O5*$E$7)^2/$E$9^2)^0.5)^2+(2*PI()*O5*$E$6-1/(($E$9^2+(2*PI()*O5*$E$7)^2)^0.5)/(1+$E$9^2/(2*PI()*O5*$E$7)^2)^0.5)^2))^0.5/(1+(1/$E$5+1/(($E$9^2+(2*PI()*O5*$E$7)^2)^0.5)/(1+(2*PI()*O5*$E$7)^2/$E$9^2)^0.5)^2/(2*PI()*O5*$E$6-1/(($E$9^2+(2*PI()*O5*$E$7)^2)^0.5)/(1+$E$9^2/(2*PI()*O5*$E$7)^2)^0.5)^2)^0.5*IF(2*PI()*O5*$E$6-1/(($E$9^2+(2*PI()*O5*$E$7)^2)^0.5)/(1+$E$9^2/(2*PI()*O5*$E$7)^2)&lt;0,-1,1)</f>
        <v>4.4366699688644324</v>
      </c>
      <c r="T5" s="11">
        <f t="shared" ref="T5:T68" si="2">$E$4/(R5^2+S5^2)^0.5</f>
        <v>0.67874598959801125</v>
      </c>
      <c r="U5" s="8">
        <f>20*LOG(T5)</f>
        <v>-3.3658544688899066</v>
      </c>
      <c r="V5" s="8">
        <f t="shared" ref="V5:V68" si="3">ATAN(S5/R5)/2/PI()*360</f>
        <v>0.14378257024077479</v>
      </c>
      <c r="W5" s="8">
        <f>-U5+U$5</f>
        <v>0</v>
      </c>
      <c r="X5" s="8">
        <f>+P5+U5-U$5</f>
        <v>0</v>
      </c>
      <c r="Y5" s="8">
        <v>-3.3658565055414149</v>
      </c>
      <c r="Z5" s="11"/>
      <c r="AA5" s="10">
        <v>20</v>
      </c>
      <c r="AB5" s="10">
        <v>51</v>
      </c>
      <c r="AC5" s="10">
        <v>34.5</v>
      </c>
      <c r="AD5" s="8">
        <f>20*LOG(AC5/AB5)</f>
        <v>-3.3950216204932442</v>
      </c>
      <c r="AE5" s="8"/>
      <c r="AF5" s="8"/>
      <c r="AG5" s="10"/>
      <c r="AH5" s="10"/>
      <c r="AI5" s="3"/>
      <c r="AJ5" s="3" t="s">
        <v>21</v>
      </c>
      <c r="AK5" s="3" t="s">
        <v>22</v>
      </c>
      <c r="AL5" s="3">
        <v>1000000000</v>
      </c>
    </row>
    <row r="6" spans="1:39">
      <c r="A6" s="1" t="s">
        <v>26</v>
      </c>
      <c r="B6" s="7" t="s">
        <v>21</v>
      </c>
      <c r="C6" s="13">
        <v>15</v>
      </c>
      <c r="E6" s="1">
        <f>C6/VLOOKUP(B6,$AJ$2:$AL$8,3,FALSE)</f>
        <v>1.4999999999999999E-8</v>
      </c>
      <c r="F6" s="1" t="s">
        <v>5</v>
      </c>
      <c r="N6" s="8"/>
      <c r="O6" s="10">
        <v>20.5</v>
      </c>
      <c r="P6" s="8"/>
      <c r="Q6" s="8"/>
      <c r="R6" s="8">
        <f t="shared" si="0"/>
        <v>1767.9612542718073</v>
      </c>
      <c r="S6" s="8">
        <f t="shared" si="1"/>
        <v>4.5475881969524847</v>
      </c>
      <c r="T6" s="11">
        <f t="shared" si="2"/>
        <v>0.67874566104077738</v>
      </c>
      <c r="U6" s="8">
        <f t="shared" ref="U6:U69" si="4">20*LOG(T6)</f>
        <v>-3.3658586734268137</v>
      </c>
      <c r="V6" s="8">
        <f t="shared" si="3"/>
        <v>0.14737711891426417</v>
      </c>
      <c r="W6" s="8">
        <f t="shared" ref="W6:W69" si="5">-U6+U$5</f>
        <v>4.2045369070820016E-6</v>
      </c>
      <c r="X6" s="8">
        <f t="shared" ref="X6:X69" si="6">+P6+U6-U$5</f>
        <v>-4.2045369070820016E-6</v>
      </c>
      <c r="Y6" s="8">
        <v>-3.3658608131839394</v>
      </c>
      <c r="Z6" s="11"/>
      <c r="AA6" s="10">
        <v>21.1</v>
      </c>
      <c r="AB6" s="10">
        <v>51</v>
      </c>
      <c r="AC6" s="10">
        <v>34.5</v>
      </c>
      <c r="AD6" s="8">
        <f t="shared" ref="AD6:AD69" si="7">20*LOG(AC6/AB6)</f>
        <v>-3.3950216204932442</v>
      </c>
      <c r="AE6" s="8"/>
      <c r="AF6" s="8"/>
      <c r="AG6" s="10"/>
      <c r="AH6" s="10"/>
      <c r="AI6" s="3"/>
      <c r="AJ6" s="3" t="s">
        <v>23</v>
      </c>
      <c r="AK6" s="3" t="s">
        <v>24</v>
      </c>
      <c r="AL6" s="3">
        <v>1000000000000</v>
      </c>
    </row>
    <row r="7" spans="1:39">
      <c r="A7" s="3" t="s">
        <v>27</v>
      </c>
      <c r="B7" s="7" t="s">
        <v>14</v>
      </c>
      <c r="C7" s="13">
        <v>47</v>
      </c>
      <c r="E7" s="1">
        <f>C7/VLOOKUP(B7,$AK$2:$AL$8,2,FALSE)*C8</f>
        <v>4.2300000000000004E-2</v>
      </c>
      <c r="F7" s="3" t="s">
        <v>6</v>
      </c>
      <c r="N7" s="8"/>
      <c r="O7" s="10">
        <v>21.1</v>
      </c>
      <c r="P7" s="8"/>
      <c r="Q7" s="8"/>
      <c r="R7" s="8">
        <f t="shared" si="0"/>
        <v>1767.9619617649541</v>
      </c>
      <c r="S7" s="8">
        <f t="shared" si="1"/>
        <v>4.6806902154941783</v>
      </c>
      <c r="T7" s="11">
        <f t="shared" si="2"/>
        <v>0.67874525606352865</v>
      </c>
      <c r="U7" s="8">
        <f t="shared" si="4"/>
        <v>-3.3658638559111225</v>
      </c>
      <c r="V7" s="8">
        <f t="shared" si="3"/>
        <v>0.15169057579628825</v>
      </c>
      <c r="W7" s="8">
        <f t="shared" si="5"/>
        <v>9.3870212158897459E-6</v>
      </c>
      <c r="X7" s="8">
        <f t="shared" si="6"/>
        <v>-9.3870212158897459E-6</v>
      </c>
      <c r="Y7" s="8">
        <v>-3.3658661227554902</v>
      </c>
      <c r="Z7" s="11"/>
      <c r="AA7" s="10">
        <v>22.2</v>
      </c>
      <c r="AB7" s="10">
        <v>51</v>
      </c>
      <c r="AC7" s="10">
        <v>34.5</v>
      </c>
      <c r="AD7" s="8">
        <f t="shared" si="7"/>
        <v>-3.3950216204932442</v>
      </c>
      <c r="AE7" s="8"/>
      <c r="AF7" s="8"/>
      <c r="AG7" s="10"/>
      <c r="AH7" s="10"/>
    </row>
    <row r="8" spans="1:39">
      <c r="A8" s="1" t="s">
        <v>33</v>
      </c>
      <c r="C8" s="13">
        <v>0.9</v>
      </c>
      <c r="N8" s="8"/>
      <c r="O8" s="10">
        <v>21.6</v>
      </c>
      <c r="P8" s="8"/>
      <c r="Q8" s="8"/>
      <c r="R8" s="8">
        <f t="shared" si="0"/>
        <v>1767.9625669332831</v>
      </c>
      <c r="S8" s="8">
        <f t="shared" si="1"/>
        <v>4.7916086881106619</v>
      </c>
      <c r="T8" s="11">
        <f t="shared" si="2"/>
        <v>0.67874490965867895</v>
      </c>
      <c r="U8" s="8">
        <f t="shared" si="4"/>
        <v>-3.3658682888482745</v>
      </c>
      <c r="V8" s="8">
        <f t="shared" si="3"/>
        <v>0.15528512189313193</v>
      </c>
      <c r="W8" s="8">
        <f t="shared" si="5"/>
        <v>1.3819958367911056E-5</v>
      </c>
      <c r="X8" s="8">
        <f t="shared" si="6"/>
        <v>-1.3819958367911056E-5</v>
      </c>
      <c r="Y8" s="8">
        <v>-3.3658706643990928</v>
      </c>
      <c r="Z8" s="11"/>
      <c r="AA8" s="10">
        <v>23.5</v>
      </c>
      <c r="AB8" s="10">
        <v>51</v>
      </c>
      <c r="AC8" s="10">
        <v>34.5</v>
      </c>
      <c r="AD8" s="8">
        <f t="shared" si="7"/>
        <v>-3.3950216204932442</v>
      </c>
      <c r="AE8" s="8"/>
      <c r="AF8" s="8"/>
      <c r="AG8" s="10"/>
      <c r="AH8" s="10"/>
    </row>
    <row r="9" spans="1:39">
      <c r="A9" s="3" t="s">
        <v>28</v>
      </c>
      <c r="B9" s="7" t="s">
        <v>4</v>
      </c>
      <c r="C9" s="13">
        <v>171</v>
      </c>
      <c r="E9" s="1">
        <f>VLOOKUP(B9,$AI$2:$AL$8,4,FALSE)*C9+E10</f>
        <v>583</v>
      </c>
      <c r="F9" s="1" t="s">
        <v>4</v>
      </c>
      <c r="N9" s="8"/>
      <c r="O9" s="10">
        <v>22.2</v>
      </c>
      <c r="P9" s="8"/>
      <c r="Q9" s="8"/>
      <c r="R9" s="8">
        <f t="shared" si="0"/>
        <v>1767.9633118442148</v>
      </c>
      <c r="S9" s="8">
        <f t="shared" si="1"/>
        <v>4.9247110078457172</v>
      </c>
      <c r="T9" s="11">
        <f t="shared" si="2"/>
        <v>0.67874448326428549</v>
      </c>
      <c r="U9" s="8">
        <f t="shared" si="4"/>
        <v>-3.3658737454134058</v>
      </c>
      <c r="V9" s="8">
        <f t="shared" si="3"/>
        <v>0.15959857560140533</v>
      </c>
      <c r="W9" s="8">
        <f t="shared" si="5"/>
        <v>1.9276523499200948E-5</v>
      </c>
      <c r="X9" s="8">
        <f t="shared" si="6"/>
        <v>-1.9276523499200948E-5</v>
      </c>
      <c r="Y9" s="8">
        <v>-3.3658762547724668</v>
      </c>
      <c r="Z9" s="11"/>
      <c r="AA9" s="10">
        <v>24.8</v>
      </c>
      <c r="AB9" s="10">
        <v>51</v>
      </c>
      <c r="AC9" s="10">
        <v>34.5</v>
      </c>
      <c r="AD9" s="8">
        <f t="shared" si="7"/>
        <v>-3.3950216204932442</v>
      </c>
      <c r="AE9" s="8"/>
      <c r="AF9" s="8"/>
      <c r="AG9" s="10"/>
      <c r="AH9" s="10"/>
    </row>
    <row r="10" spans="1:39">
      <c r="A10" s="1" t="s">
        <v>32</v>
      </c>
      <c r="B10" s="7" t="s">
        <v>4</v>
      </c>
      <c r="C10" s="13">
        <v>412</v>
      </c>
      <c r="E10" s="1">
        <f>VLOOKUP(B10,$AI$2:$AL$8,4,FALSE)*C10</f>
        <v>412</v>
      </c>
      <c r="F10" s="1" t="s">
        <v>4</v>
      </c>
      <c r="N10" s="8"/>
      <c r="O10" s="10">
        <v>22.9</v>
      </c>
      <c r="P10" s="8"/>
      <c r="Q10" s="8"/>
      <c r="R10" s="8">
        <f t="shared" si="0"/>
        <v>1767.964206702756</v>
      </c>
      <c r="S10" s="8">
        <f t="shared" si="1"/>
        <v>5.0799972637686217</v>
      </c>
      <c r="T10" s="11">
        <f t="shared" si="2"/>
        <v>0.67874397103930328</v>
      </c>
      <c r="U10" s="8">
        <f t="shared" si="4"/>
        <v>-3.3658803003563245</v>
      </c>
      <c r="V10" s="8">
        <f t="shared" si="3"/>
        <v>0.16463093598254899</v>
      </c>
      <c r="W10" s="8">
        <f t="shared" si="5"/>
        <v>2.5831466417880478E-5</v>
      </c>
      <c r="X10" s="8">
        <f t="shared" si="6"/>
        <v>-2.5831466417880478E-5</v>
      </c>
      <c r="Y10" s="8">
        <v>-3.365882970458423</v>
      </c>
      <c r="Z10" s="11"/>
      <c r="AA10" s="10">
        <v>26.2</v>
      </c>
      <c r="AB10" s="10">
        <v>51</v>
      </c>
      <c r="AC10" s="10">
        <v>34.5</v>
      </c>
      <c r="AD10" s="8">
        <f t="shared" si="7"/>
        <v>-3.3950216204932442</v>
      </c>
      <c r="AE10" s="8"/>
      <c r="AF10" s="8"/>
      <c r="AG10" s="10"/>
      <c r="AH10" s="10"/>
    </row>
    <row r="11" spans="1:39">
      <c r="A11" s="1" t="s">
        <v>29</v>
      </c>
      <c r="C11" s="10"/>
      <c r="D11" s="10"/>
      <c r="E11" s="14">
        <f>1/(2*PI()*(E6*E7)^0.5)</f>
        <v>6318.3592934936523</v>
      </c>
      <c r="F11" s="3" t="s">
        <v>15</v>
      </c>
      <c r="N11" s="8"/>
      <c r="O11" s="10">
        <v>23.5</v>
      </c>
      <c r="P11" s="8"/>
      <c r="Q11" s="8"/>
      <c r="R11" s="8">
        <f t="shared" si="0"/>
        <v>1767.9649958351624</v>
      </c>
      <c r="S11" s="8">
        <f t="shared" si="1"/>
        <v>5.2130999594668541</v>
      </c>
      <c r="T11" s="11">
        <f t="shared" si="2"/>
        <v>0.67874351933372268</v>
      </c>
      <c r="U11" s="8">
        <f t="shared" si="4"/>
        <v>-3.3658860808365865</v>
      </c>
      <c r="V11" s="8">
        <f t="shared" si="3"/>
        <v>0.16894438572916162</v>
      </c>
      <c r="W11" s="8">
        <f t="shared" si="5"/>
        <v>3.1611946679888092E-5</v>
      </c>
      <c r="X11" s="8">
        <f t="shared" si="6"/>
        <v>-3.1611946679888092E-5</v>
      </c>
      <c r="Y11" s="8">
        <v>-3.3658888926899309</v>
      </c>
      <c r="Z11" s="11"/>
      <c r="AA11" s="10">
        <v>27.6</v>
      </c>
      <c r="AB11" s="10">
        <v>51</v>
      </c>
      <c r="AC11" s="10">
        <v>34.5</v>
      </c>
      <c r="AD11" s="8">
        <f t="shared" si="7"/>
        <v>-3.3950216204932442</v>
      </c>
      <c r="AE11" s="8"/>
      <c r="AF11" s="8"/>
      <c r="AG11" s="10"/>
      <c r="AH11" s="10"/>
    </row>
    <row r="12" spans="1:39">
      <c r="N12" s="8"/>
      <c r="O12" s="10">
        <v>24.1</v>
      </c>
      <c r="P12" s="8"/>
      <c r="Q12" s="8"/>
      <c r="R12" s="8">
        <f t="shared" si="0"/>
        <v>1767.9658053776539</v>
      </c>
      <c r="S12" s="8">
        <f t="shared" si="1"/>
        <v>5.3462028359969569</v>
      </c>
      <c r="T12" s="11">
        <f t="shared" si="2"/>
        <v>0.67874305594605022</v>
      </c>
      <c r="U12" s="8">
        <f t="shared" si="4"/>
        <v>-3.3658920108166774</v>
      </c>
      <c r="V12" s="8">
        <f t="shared" si="3"/>
        <v>0.17325783357026608</v>
      </c>
      <c r="W12" s="8">
        <f t="shared" si="5"/>
        <v>3.7541926770856549E-5</v>
      </c>
      <c r="X12" s="8">
        <f t="shared" si="6"/>
        <v>-3.7541926770856549E-5</v>
      </c>
      <c r="Y12" s="8">
        <v>-3.3658949680872841</v>
      </c>
      <c r="Z12" s="11"/>
      <c r="AA12" s="10">
        <v>29.2</v>
      </c>
      <c r="AB12" s="10">
        <v>51</v>
      </c>
      <c r="AC12" s="10">
        <v>34.5</v>
      </c>
      <c r="AD12" s="8">
        <f t="shared" si="7"/>
        <v>-3.3950216204932442</v>
      </c>
      <c r="AE12" s="8"/>
      <c r="AF12" s="8"/>
      <c r="AG12" s="10"/>
      <c r="AH12" s="10"/>
    </row>
    <row r="13" spans="1:39">
      <c r="A13" s="1" t="s">
        <v>34</v>
      </c>
      <c r="N13" s="8"/>
      <c r="O13" s="10">
        <v>24.8</v>
      </c>
      <c r="P13" s="8"/>
      <c r="Q13" s="8"/>
      <c r="R13" s="8">
        <f t="shared" si="0"/>
        <v>1767.966775640127</v>
      </c>
      <c r="S13" s="8">
        <f t="shared" si="1"/>
        <v>5.5014897599931949</v>
      </c>
      <c r="T13" s="11">
        <f t="shared" si="2"/>
        <v>0.67874250056222662</v>
      </c>
      <c r="U13" s="8">
        <f t="shared" si="4"/>
        <v>-3.3658991180784459</v>
      </c>
      <c r="V13" s="8">
        <f t="shared" si="3"/>
        <v>0.17829018691161472</v>
      </c>
      <c r="W13" s="8">
        <f t="shared" si="5"/>
        <v>4.4649188539302997E-5</v>
      </c>
      <c r="X13" s="8">
        <f t="shared" si="6"/>
        <v>-4.4649188539302997E-5</v>
      </c>
      <c r="Y13" s="8">
        <v>-3.3659022496359423</v>
      </c>
      <c r="Z13" s="11"/>
      <c r="AA13" s="10">
        <v>30.8</v>
      </c>
      <c r="AB13" s="10">
        <v>51</v>
      </c>
      <c r="AC13" s="10">
        <v>34.5</v>
      </c>
      <c r="AD13" s="8">
        <f t="shared" si="7"/>
        <v>-3.3950216204932442</v>
      </c>
      <c r="AE13" s="8"/>
      <c r="AF13" s="8"/>
      <c r="AG13" s="10"/>
      <c r="AH13" s="10"/>
    </row>
    <row r="14" spans="1:39">
      <c r="N14" s="8"/>
      <c r="O14" s="10">
        <v>25.5</v>
      </c>
      <c r="P14" s="8"/>
      <c r="Q14" s="8"/>
      <c r="R14" s="8">
        <f t="shared" si="0"/>
        <v>1767.9677736833355</v>
      </c>
      <c r="S14" s="8">
        <f t="shared" si="1"/>
        <v>5.6567769437379427</v>
      </c>
      <c r="T14" s="11">
        <f t="shared" si="2"/>
        <v>0.678741929277766</v>
      </c>
      <c r="U14" s="8">
        <f t="shared" si="4"/>
        <v>-3.365906428827163</v>
      </c>
      <c r="V14" s="8">
        <f t="shared" si="3"/>
        <v>0.18332253751584016</v>
      </c>
      <c r="W14" s="8">
        <f t="shared" si="5"/>
        <v>5.1959937256373934E-5</v>
      </c>
      <c r="X14" s="8">
        <f t="shared" si="6"/>
        <v>-5.1959937256373934E-5</v>
      </c>
      <c r="Y14" s="8">
        <v>-3.3659097396614044</v>
      </c>
      <c r="Z14" s="11"/>
      <c r="AA14" s="10">
        <v>32.5</v>
      </c>
      <c r="AB14" s="10">
        <v>51</v>
      </c>
      <c r="AC14" s="10">
        <v>34.5</v>
      </c>
      <c r="AD14" s="8">
        <f t="shared" si="7"/>
        <v>-3.3950216204932442</v>
      </c>
      <c r="AE14" s="8"/>
      <c r="AF14" s="8"/>
      <c r="AG14" s="10"/>
      <c r="AH14" s="10"/>
    </row>
    <row r="15" spans="1:39">
      <c r="N15" s="8"/>
      <c r="O15" s="10">
        <v>26.2</v>
      </c>
      <c r="P15" s="8"/>
      <c r="Q15" s="8"/>
      <c r="R15" s="8">
        <f t="shared" si="0"/>
        <v>1767.9687995074714</v>
      </c>
      <c r="S15" s="8">
        <f t="shared" si="1"/>
        <v>5.8120643945630457</v>
      </c>
      <c r="T15" s="11">
        <f t="shared" si="2"/>
        <v>0.67874134209266102</v>
      </c>
      <c r="U15" s="8">
        <f t="shared" si="4"/>
        <v>-3.3659139430634362</v>
      </c>
      <c r="V15" s="8">
        <f t="shared" si="3"/>
        <v>0.18835488530566238</v>
      </c>
      <c r="W15" s="8">
        <f t="shared" si="5"/>
        <v>5.9474173529583396E-5</v>
      </c>
      <c r="X15" s="8">
        <f t="shared" si="6"/>
        <v>-5.9474173529583396E-5</v>
      </c>
      <c r="Y15" s="8">
        <v>-3.365917438164272</v>
      </c>
      <c r="Z15" s="11"/>
      <c r="AA15" s="10">
        <v>34.299999999999997</v>
      </c>
      <c r="AB15" s="10">
        <v>51</v>
      </c>
      <c r="AC15" s="10">
        <v>34.5</v>
      </c>
      <c r="AD15" s="8">
        <f t="shared" si="7"/>
        <v>-3.3950216204932442</v>
      </c>
      <c r="AE15" s="8"/>
      <c r="AF15" s="8"/>
      <c r="AG15" s="10"/>
      <c r="AH15" s="10"/>
    </row>
    <row r="16" spans="1:39">
      <c r="N16" s="8"/>
      <c r="O16" s="10">
        <v>26.9</v>
      </c>
      <c r="P16" s="8"/>
      <c r="Q16" s="8"/>
      <c r="R16" s="8">
        <f t="shared" si="0"/>
        <v>1767.969853112731</v>
      </c>
      <c r="S16" s="8">
        <f t="shared" si="1"/>
        <v>5.9673521198003669</v>
      </c>
      <c r="T16" s="11">
        <f t="shared" si="2"/>
        <v>0.67874073900690546</v>
      </c>
      <c r="U16" s="8">
        <f t="shared" si="4"/>
        <v>-3.3659216607878735</v>
      </c>
      <c r="V16" s="8">
        <f t="shared" si="3"/>
        <v>0.19338723020379958</v>
      </c>
      <c r="W16" s="8">
        <f t="shared" si="5"/>
        <v>6.7191897966889513E-5</v>
      </c>
      <c r="X16" s="8">
        <f t="shared" si="6"/>
        <v>-6.7191897966889513E-5</v>
      </c>
      <c r="Y16" s="8">
        <v>-3.3659253451451585</v>
      </c>
      <c r="Z16" s="11"/>
      <c r="AA16" s="10">
        <v>36.200000000000003</v>
      </c>
      <c r="AB16" s="10">
        <v>51</v>
      </c>
      <c r="AC16" s="10">
        <v>34.5</v>
      </c>
      <c r="AD16" s="8">
        <f t="shared" si="7"/>
        <v>-3.3950216204932442</v>
      </c>
      <c r="AE16" s="8"/>
      <c r="AF16" s="8"/>
      <c r="AG16" s="10"/>
      <c r="AH16" s="10"/>
    </row>
    <row r="17" spans="14:34">
      <c r="N17" s="8"/>
      <c r="O17" s="10">
        <v>27.6</v>
      </c>
      <c r="P17" s="8"/>
      <c r="Q17" s="8"/>
      <c r="R17" s="8">
        <f t="shared" si="0"/>
        <v>1767.9709344993162</v>
      </c>
      <c r="S17" s="8">
        <f t="shared" si="1"/>
        <v>6.1226401267817945</v>
      </c>
      <c r="T17" s="11">
        <f t="shared" si="2"/>
        <v>0.67874012002049211</v>
      </c>
      <c r="U17" s="8">
        <f t="shared" si="4"/>
        <v>-3.3659295820011086</v>
      </c>
      <c r="V17" s="8">
        <f t="shared" si="3"/>
        <v>0.19841957213296821</v>
      </c>
      <c r="W17" s="8">
        <f t="shared" si="5"/>
        <v>7.5113111202007588E-5</v>
      </c>
      <c r="X17" s="8">
        <f t="shared" si="6"/>
        <v>-7.5113111202007588E-5</v>
      </c>
      <c r="Y17" s="8">
        <v>-3.3659334606047042</v>
      </c>
      <c r="Z17" s="11"/>
      <c r="AA17" s="10">
        <v>38.200000000000003</v>
      </c>
      <c r="AB17" s="10">
        <v>51</v>
      </c>
      <c r="AC17" s="10">
        <v>34.5</v>
      </c>
      <c r="AD17" s="8">
        <f t="shared" si="7"/>
        <v>-3.3950216204932442</v>
      </c>
      <c r="AE17" s="8"/>
      <c r="AF17" s="8"/>
      <c r="AG17" s="10"/>
      <c r="AH17" s="10"/>
    </row>
    <row r="18" spans="14:34">
      <c r="N18" s="8"/>
      <c r="O18" s="10">
        <v>28.4</v>
      </c>
      <c r="P18" s="8"/>
      <c r="Q18" s="8"/>
      <c r="R18" s="8">
        <f t="shared" si="0"/>
        <v>1767.972204387916</v>
      </c>
      <c r="S18" s="8">
        <f t="shared" si="1"/>
        <v>6.3001124891587068</v>
      </c>
      <c r="T18" s="11">
        <f t="shared" si="2"/>
        <v>0.67873939313724574</v>
      </c>
      <c r="U18" s="8">
        <f t="shared" si="4"/>
        <v>-3.365938883987027</v>
      </c>
      <c r="V18" s="8">
        <f t="shared" si="3"/>
        <v>0.20417081631740391</v>
      </c>
      <c r="W18" s="8">
        <f t="shared" si="5"/>
        <v>8.4415097120427163E-5</v>
      </c>
      <c r="X18" s="8">
        <f t="shared" si="6"/>
        <v>-8.4415097120427163E-5</v>
      </c>
      <c r="Y18" s="8">
        <v>-3.3659429906964364</v>
      </c>
      <c r="Z18" s="11"/>
      <c r="AA18" s="10">
        <v>40.299999999999997</v>
      </c>
      <c r="AB18" s="10">
        <v>51</v>
      </c>
      <c r="AC18" s="10">
        <v>34.5</v>
      </c>
      <c r="AD18" s="8">
        <f t="shared" si="7"/>
        <v>-3.3950216204932442</v>
      </c>
      <c r="AE18" s="8"/>
      <c r="AF18" s="8"/>
      <c r="AG18" s="10"/>
      <c r="AH18" s="10"/>
    </row>
    <row r="19" spans="14:34">
      <c r="N19" s="8"/>
      <c r="O19" s="10">
        <v>29.2</v>
      </c>
      <c r="P19" s="8"/>
      <c r="Q19" s="8"/>
      <c r="R19" s="8">
        <f t="shared" si="0"/>
        <v>1767.9735105629175</v>
      </c>
      <c r="S19" s="8">
        <f t="shared" si="1"/>
        <v>6.4775852400487341</v>
      </c>
      <c r="T19" s="11">
        <f t="shared" si="2"/>
        <v>0.67873864548577312</v>
      </c>
      <c r="U19" s="8">
        <f t="shared" si="4"/>
        <v>-3.365948451756072</v>
      </c>
      <c r="V19" s="8">
        <f t="shared" si="3"/>
        <v>0.20992205640768982</v>
      </c>
      <c r="W19" s="8">
        <f t="shared" si="5"/>
        <v>9.398286616546514E-5</v>
      </c>
      <c r="X19" s="8">
        <f t="shared" si="6"/>
        <v>-9.398286616546514E-5</v>
      </c>
      <c r="Y19" s="8">
        <v>-3.3659527930886761</v>
      </c>
      <c r="Z19" s="11"/>
      <c r="AA19" s="10">
        <v>42.6</v>
      </c>
      <c r="AB19" s="10">
        <v>51</v>
      </c>
      <c r="AC19" s="10">
        <v>34.5</v>
      </c>
      <c r="AD19" s="8">
        <f t="shared" si="7"/>
        <v>-3.3950216204932442</v>
      </c>
      <c r="AE19" s="8"/>
      <c r="AF19" s="8"/>
      <c r="AG19" s="10"/>
      <c r="AH19" s="10"/>
    </row>
    <row r="20" spans="14:34">
      <c r="N20" s="8"/>
      <c r="O20" s="10">
        <v>30</v>
      </c>
      <c r="P20" s="8"/>
      <c r="Q20" s="8"/>
      <c r="R20" s="8">
        <f t="shared" si="0"/>
        <v>1767.9748530246484</v>
      </c>
      <c r="S20" s="8">
        <f t="shared" si="1"/>
        <v>6.6550583903963707</v>
      </c>
      <c r="T20" s="11">
        <f t="shared" si="2"/>
        <v>0.67873787706606281</v>
      </c>
      <c r="U20" s="8">
        <f t="shared" si="4"/>
        <v>-3.36595828530927</v>
      </c>
      <c r="V20" s="8">
        <f t="shared" si="3"/>
        <v>0.21567329228845403</v>
      </c>
      <c r="W20" s="8">
        <f t="shared" si="5"/>
        <v>1.0381641936341168E-4</v>
      </c>
      <c r="X20" s="8">
        <f t="shared" si="6"/>
        <v>-1.0381641936341168E-4</v>
      </c>
      <c r="Y20" s="8">
        <v>-3.3659628677824527</v>
      </c>
      <c r="Z20" s="11"/>
      <c r="AA20" s="10">
        <v>44.9</v>
      </c>
      <c r="AB20" s="10">
        <v>51</v>
      </c>
      <c r="AC20" s="10">
        <v>34.5</v>
      </c>
      <c r="AD20" s="8">
        <f t="shared" si="7"/>
        <v>-3.3950216204932442</v>
      </c>
      <c r="AE20" s="8"/>
      <c r="AF20" s="8"/>
      <c r="AG20" s="10"/>
      <c r="AH20" s="10"/>
    </row>
    <row r="21" spans="14:34">
      <c r="N21" s="8"/>
      <c r="O21" s="10">
        <v>30.8</v>
      </c>
      <c r="P21" s="8"/>
      <c r="Q21" s="8"/>
      <c r="R21" s="8">
        <f t="shared" si="0"/>
        <v>1767.9762317734455</v>
      </c>
      <c r="S21" s="8">
        <f t="shared" si="1"/>
        <v>6.8325319511461418</v>
      </c>
      <c r="T21" s="11">
        <f t="shared" si="2"/>
        <v>0.67873708787810294</v>
      </c>
      <c r="U21" s="8">
        <f t="shared" si="4"/>
        <v>-3.3659683846476742</v>
      </c>
      <c r="V21" s="8">
        <f t="shared" si="3"/>
        <v>0.22142452384432071</v>
      </c>
      <c r="W21" s="8">
        <f t="shared" si="5"/>
        <v>1.139157577676464E-4</v>
      </c>
      <c r="X21" s="8">
        <f t="shared" si="6"/>
        <v>-1.139157577676464E-4</v>
      </c>
      <c r="Y21" s="8">
        <v>-3.3659732147788195</v>
      </c>
      <c r="Z21" s="11"/>
      <c r="AA21" s="10">
        <v>47.4</v>
      </c>
      <c r="AB21" s="10">
        <v>51</v>
      </c>
      <c r="AC21" s="10">
        <v>34.5</v>
      </c>
      <c r="AD21" s="8">
        <f t="shared" si="7"/>
        <v>-3.3950216204932442</v>
      </c>
      <c r="AE21" s="8"/>
      <c r="AF21" s="8"/>
      <c r="AG21" s="10"/>
      <c r="AH21" s="10"/>
    </row>
    <row r="22" spans="14:34">
      <c r="N22" s="8"/>
      <c r="O22" s="10">
        <v>31.6</v>
      </c>
      <c r="P22" s="8"/>
      <c r="Q22" s="8"/>
      <c r="R22" s="8">
        <f t="shared" si="0"/>
        <v>1767.9776468096534</v>
      </c>
      <c r="S22" s="8">
        <f t="shared" si="1"/>
        <v>7.0100059332426135</v>
      </c>
      <c r="T22" s="11">
        <f t="shared" si="2"/>
        <v>0.67873627792188207</v>
      </c>
      <c r="U22" s="8">
        <f t="shared" si="4"/>
        <v>-3.3659787497723586</v>
      </c>
      <c r="V22" s="8">
        <f t="shared" si="3"/>
        <v>0.22717575095991044</v>
      </c>
      <c r="W22" s="8">
        <f t="shared" si="5"/>
        <v>1.2428088245197699E-4</v>
      </c>
      <c r="X22" s="8">
        <f t="shared" si="6"/>
        <v>-1.2428088245197699E-4</v>
      </c>
      <c r="Y22" s="8">
        <v>-3.3659838340788646</v>
      </c>
      <c r="Z22" s="11"/>
      <c r="AA22" s="10">
        <v>50.1</v>
      </c>
      <c r="AB22" s="10">
        <v>51</v>
      </c>
      <c r="AC22" s="10">
        <v>34.5</v>
      </c>
      <c r="AD22" s="8">
        <f t="shared" si="7"/>
        <v>-3.3950216204932442</v>
      </c>
      <c r="AE22" s="8"/>
      <c r="AF22" s="8"/>
      <c r="AG22" s="10"/>
      <c r="AH22" s="10"/>
    </row>
    <row r="23" spans="14:34">
      <c r="N23" s="8"/>
      <c r="O23" s="10">
        <v>32.5</v>
      </c>
      <c r="P23" s="8"/>
      <c r="Q23" s="8"/>
      <c r="R23" s="8">
        <f t="shared" si="0"/>
        <v>1767.9792821006249</v>
      </c>
      <c r="S23" s="8">
        <f t="shared" si="1"/>
        <v>7.2096646803694355</v>
      </c>
      <c r="T23" s="11">
        <f t="shared" si="2"/>
        <v>0.67873534189655604</v>
      </c>
      <c r="U23" s="8">
        <f t="shared" si="4"/>
        <v>-3.3659907282366763</v>
      </c>
      <c r="V23" s="8">
        <f t="shared" si="3"/>
        <v>0.2336458760137643</v>
      </c>
      <c r="W23" s="8">
        <f t="shared" si="5"/>
        <v>1.3625934676975149E-4</v>
      </c>
      <c r="X23" s="8">
        <f t="shared" si="6"/>
        <v>-1.3625934676975149E-4</v>
      </c>
      <c r="Y23" s="8">
        <v>-3.3659961062807935</v>
      </c>
      <c r="Z23" s="11"/>
      <c r="AA23" s="10">
        <v>52.8</v>
      </c>
      <c r="AB23" s="10">
        <v>51</v>
      </c>
      <c r="AC23" s="10">
        <v>34.5</v>
      </c>
      <c r="AD23" s="8">
        <f t="shared" si="7"/>
        <v>-3.3950216204932442</v>
      </c>
      <c r="AE23" s="8"/>
      <c r="AF23" s="8"/>
      <c r="AG23" s="10"/>
      <c r="AH23" s="10"/>
    </row>
    <row r="24" spans="14:34">
      <c r="N24" s="8"/>
      <c r="O24" s="10">
        <v>33.4</v>
      </c>
      <c r="P24" s="8"/>
      <c r="Q24" s="8"/>
      <c r="R24" s="8">
        <f t="shared" si="0"/>
        <v>1767.9809633188181</v>
      </c>
      <c r="S24" s="8">
        <f t="shared" si="1"/>
        <v>7.4093239901982528</v>
      </c>
      <c r="T24" s="11">
        <f t="shared" si="2"/>
        <v>0.67873437958636595</v>
      </c>
      <c r="U24" s="8">
        <f t="shared" si="4"/>
        <v>-3.3660030430897834</v>
      </c>
      <c r="V24" s="8">
        <f t="shared" si="3"/>
        <v>0.24011599513756868</v>
      </c>
      <c r="W24" s="8">
        <f t="shared" si="5"/>
        <v>1.4857419987679421E-4</v>
      </c>
      <c r="X24" s="8">
        <f t="shared" si="6"/>
        <v>-1.4857419987679421E-4</v>
      </c>
      <c r="Y24" s="8">
        <v>-3.366008723120105</v>
      </c>
      <c r="Z24" s="11"/>
      <c r="AA24" s="10">
        <v>55.8</v>
      </c>
      <c r="AB24" s="10">
        <v>51</v>
      </c>
      <c r="AC24" s="10">
        <v>34.5</v>
      </c>
      <c r="AD24" s="8">
        <f t="shared" si="7"/>
        <v>-3.3950216204932442</v>
      </c>
      <c r="AE24" s="8"/>
      <c r="AF24" s="8"/>
      <c r="AG24" s="10"/>
      <c r="AH24" s="10"/>
    </row>
    <row r="25" spans="14:34">
      <c r="N25" s="8"/>
      <c r="O25" s="10">
        <v>34.299999999999997</v>
      </c>
      <c r="P25" s="8"/>
      <c r="Q25" s="8"/>
      <c r="R25" s="8">
        <f t="shared" si="0"/>
        <v>1767.9826904647659</v>
      </c>
      <c r="S25" s="8">
        <f t="shared" si="1"/>
        <v>7.608983878312424</v>
      </c>
      <c r="T25" s="11">
        <f t="shared" si="2"/>
        <v>0.67873339099129348</v>
      </c>
      <c r="U25" s="8">
        <f t="shared" si="4"/>
        <v>-3.3660156943333455</v>
      </c>
      <c r="V25" s="8">
        <f t="shared" si="3"/>
        <v>0.24658610816702498</v>
      </c>
      <c r="W25" s="8">
        <f t="shared" si="5"/>
        <v>1.6122544343888379E-4</v>
      </c>
      <c r="X25" s="8">
        <f t="shared" si="6"/>
        <v>-1.6122544343888379E-4</v>
      </c>
      <c r="Y25" s="8">
        <v>-3.3660216845984783</v>
      </c>
      <c r="Z25" s="11"/>
      <c r="AA25" s="10">
        <v>58.9</v>
      </c>
      <c r="AB25" s="10">
        <v>51</v>
      </c>
      <c r="AC25" s="10">
        <v>34.5</v>
      </c>
      <c r="AD25" s="8">
        <f t="shared" si="7"/>
        <v>-3.3950216204932442</v>
      </c>
      <c r="AE25" s="8"/>
      <c r="AF25" s="8"/>
      <c r="AG25" s="10"/>
      <c r="AH25" s="10"/>
    </row>
    <row r="26" spans="14:34">
      <c r="N26" s="8"/>
      <c r="O26" s="10">
        <v>35.200000000000003</v>
      </c>
      <c r="P26" s="8"/>
      <c r="Q26" s="8"/>
      <c r="R26" s="8">
        <f t="shared" si="0"/>
        <v>1767.9844635390159</v>
      </c>
      <c r="S26" s="8">
        <f t="shared" si="1"/>
        <v>7.8086443602953954</v>
      </c>
      <c r="T26" s="11">
        <f t="shared" si="2"/>
        <v>0.67873237611131976</v>
      </c>
      <c r="U26" s="8">
        <f t="shared" si="4"/>
        <v>-3.3660286819690723</v>
      </c>
      <c r="V26" s="8">
        <f t="shared" si="3"/>
        <v>0.25305621493782809</v>
      </c>
      <c r="W26" s="8">
        <f t="shared" si="5"/>
        <v>1.7421307916576367E-4</v>
      </c>
      <c r="X26" s="8">
        <f t="shared" si="6"/>
        <v>-1.7421307916576367E-4</v>
      </c>
      <c r="Y26" s="8">
        <v>-3.366034990717627</v>
      </c>
      <c r="Z26" s="11"/>
      <c r="AA26" s="10">
        <v>62.1</v>
      </c>
      <c r="AB26" s="10">
        <v>51</v>
      </c>
      <c r="AC26" s="10">
        <v>34.5</v>
      </c>
      <c r="AD26" s="8">
        <f t="shared" si="7"/>
        <v>-3.3950216204932442</v>
      </c>
      <c r="AE26" s="8"/>
      <c r="AF26" s="8"/>
      <c r="AG26" s="10"/>
      <c r="AH26" s="10"/>
    </row>
    <row r="27" spans="14:34">
      <c r="N27" s="8"/>
      <c r="O27" s="10">
        <v>36.200000000000003</v>
      </c>
      <c r="P27" s="8"/>
      <c r="Q27" s="8"/>
      <c r="R27" s="8">
        <f t="shared" si="0"/>
        <v>1767.9864874887271</v>
      </c>
      <c r="S27" s="8">
        <f t="shared" si="1"/>
        <v>8.0304900557431438</v>
      </c>
      <c r="T27" s="11">
        <f t="shared" si="2"/>
        <v>0.6787312176389102</v>
      </c>
      <c r="U27" s="8">
        <f t="shared" si="4"/>
        <v>-3.3660435072115975</v>
      </c>
      <c r="V27" s="8">
        <f t="shared" si="3"/>
        <v>0.2602452149206973</v>
      </c>
      <c r="W27" s="8">
        <f t="shared" si="5"/>
        <v>1.8903832169092638E-4</v>
      </c>
      <c r="X27" s="8">
        <f t="shared" si="6"/>
        <v>-1.8903832169092638E-4</v>
      </c>
      <c r="Y27" s="8">
        <v>-3.3660501795049336</v>
      </c>
      <c r="Z27" s="11"/>
      <c r="AA27" s="10">
        <v>65.599999999999994</v>
      </c>
      <c r="AB27" s="10">
        <v>51</v>
      </c>
      <c r="AC27" s="10">
        <v>34.5</v>
      </c>
      <c r="AD27" s="8">
        <f t="shared" si="7"/>
        <v>-3.3950216204932442</v>
      </c>
      <c r="AE27" s="8"/>
      <c r="AF27" s="8"/>
      <c r="AG27" s="10"/>
      <c r="AH27" s="10"/>
    </row>
    <row r="28" spans="14:34">
      <c r="N28" s="8"/>
      <c r="O28" s="10">
        <v>37.200000000000003</v>
      </c>
      <c r="P28" s="8"/>
      <c r="Q28" s="8"/>
      <c r="R28" s="8">
        <f t="shared" si="0"/>
        <v>1767.9885681415321</v>
      </c>
      <c r="S28" s="8">
        <f t="shared" si="1"/>
        <v>8.2523365249778138</v>
      </c>
      <c r="T28" s="11">
        <f t="shared" si="2"/>
        <v>0.67873002671595384</v>
      </c>
      <c r="U28" s="8">
        <f t="shared" si="4"/>
        <v>-3.3660587477577408</v>
      </c>
      <c r="V28" s="8">
        <f t="shared" si="3"/>
        <v>0.26743420674857549</v>
      </c>
      <c r="W28" s="8">
        <f t="shared" si="5"/>
        <v>2.0427886783425109E-4</v>
      </c>
      <c r="X28" s="8">
        <f t="shared" si="6"/>
        <v>-2.0427886783425109E-4</v>
      </c>
      <c r="Y28" s="8">
        <v>-3.3660657937793581</v>
      </c>
      <c r="Z28" s="11"/>
      <c r="AA28" s="10">
        <v>69.2</v>
      </c>
      <c r="AB28" s="10">
        <v>51</v>
      </c>
      <c r="AC28" s="10">
        <v>34.5</v>
      </c>
      <c r="AD28" s="8">
        <f t="shared" si="7"/>
        <v>-3.3950216204932442</v>
      </c>
      <c r="AE28" s="8"/>
      <c r="AF28" s="8"/>
      <c r="AG28" s="10"/>
      <c r="AH28" s="10"/>
    </row>
    <row r="29" spans="14:34">
      <c r="N29" s="8"/>
      <c r="O29" s="10">
        <v>38.200000000000003</v>
      </c>
      <c r="P29" s="8"/>
      <c r="Q29" s="8"/>
      <c r="R29" s="8">
        <f t="shared" si="0"/>
        <v>1767.990705498245</v>
      </c>
      <c r="S29" s="8">
        <f t="shared" si="1"/>
        <v>8.4741837893761911</v>
      </c>
      <c r="T29" s="11">
        <f t="shared" si="2"/>
        <v>0.6787288033424228</v>
      </c>
      <c r="U29" s="8">
        <f t="shared" si="4"/>
        <v>-3.3660744036100461</v>
      </c>
      <c r="V29" s="8">
        <f t="shared" si="3"/>
        <v>0.27462319019604764</v>
      </c>
      <c r="W29" s="8">
        <f t="shared" si="5"/>
        <v>2.1993472013948079E-4</v>
      </c>
      <c r="X29" s="8">
        <f t="shared" si="6"/>
        <v>-2.1993472013948079E-4</v>
      </c>
      <c r="Y29" s="8">
        <v>-3.3660818335434559</v>
      </c>
      <c r="Z29" s="11"/>
      <c r="AA29" s="10">
        <v>73.099999999999994</v>
      </c>
      <c r="AB29" s="10">
        <v>51</v>
      </c>
      <c r="AC29" s="10">
        <v>34.5</v>
      </c>
      <c r="AD29" s="8">
        <f t="shared" si="7"/>
        <v>-3.3950216204932442</v>
      </c>
      <c r="AE29" s="8"/>
      <c r="AF29" s="8"/>
      <c r="AG29" s="10"/>
      <c r="AH29" s="10"/>
    </row>
    <row r="30" spans="14:34">
      <c r="N30" s="8"/>
      <c r="O30" s="10">
        <v>39.299999999999997</v>
      </c>
      <c r="P30" s="8"/>
      <c r="Q30" s="8"/>
      <c r="R30" s="8">
        <f t="shared" si="0"/>
        <v>1767.9931220846422</v>
      </c>
      <c r="S30" s="8">
        <f t="shared" si="1"/>
        <v>8.7182167241418149</v>
      </c>
      <c r="T30" s="11">
        <f t="shared" si="2"/>
        <v>0.67872742015109022</v>
      </c>
      <c r="U30" s="8">
        <f t="shared" si="4"/>
        <v>-3.3660921047293235</v>
      </c>
      <c r="V30" s="8">
        <f t="shared" si="3"/>
        <v>0.28253106203985084</v>
      </c>
      <c r="W30" s="8">
        <f t="shared" si="5"/>
        <v>2.3763583941693867E-4</v>
      </c>
      <c r="X30" s="8">
        <f t="shared" si="6"/>
        <v>-2.3763583941693867E-4</v>
      </c>
      <c r="Y30" s="8">
        <v>-3.3660999687276845</v>
      </c>
      <c r="Z30" s="11"/>
      <c r="AA30" s="10">
        <v>77.099999999999994</v>
      </c>
      <c r="AB30" s="10">
        <v>51</v>
      </c>
      <c r="AC30" s="10">
        <v>34.5</v>
      </c>
      <c r="AD30" s="8">
        <f t="shared" si="7"/>
        <v>-3.3950216204932442</v>
      </c>
      <c r="AE30" s="8"/>
      <c r="AF30" s="8"/>
      <c r="AG30" s="10"/>
      <c r="AH30" s="10"/>
    </row>
    <row r="31" spans="14:34">
      <c r="N31" s="8"/>
      <c r="O31" s="10">
        <v>40.299999999999997</v>
      </c>
      <c r="P31" s="8"/>
      <c r="Q31" s="8"/>
      <c r="R31" s="8">
        <f t="shared" si="0"/>
        <v>1767.9953785223115</v>
      </c>
      <c r="S31" s="8">
        <f t="shared" si="1"/>
        <v>8.9400657279659193</v>
      </c>
      <c r="T31" s="11">
        <f t="shared" si="2"/>
        <v>0.67872612863125692</v>
      </c>
      <c r="U31" s="8">
        <f t="shared" si="4"/>
        <v>-3.3661086327331695</v>
      </c>
      <c r="V31" s="8">
        <f t="shared" si="3"/>
        <v>0.28972002715469281</v>
      </c>
      <c r="W31" s="8">
        <f t="shared" si="5"/>
        <v>2.541638432629334E-4</v>
      </c>
      <c r="X31" s="8">
        <f t="shared" si="6"/>
        <v>-2.541638432629334E-4</v>
      </c>
      <c r="Y31" s="8">
        <v>-3.3661169020287489</v>
      </c>
      <c r="Z31" s="11"/>
      <c r="AA31" s="10">
        <v>81.400000000000006</v>
      </c>
      <c r="AB31" s="10">
        <v>51</v>
      </c>
      <c r="AC31" s="10">
        <v>34.5</v>
      </c>
      <c r="AD31" s="8">
        <f t="shared" si="7"/>
        <v>-3.3950216204932442</v>
      </c>
      <c r="AE31" s="8"/>
      <c r="AF31" s="8"/>
      <c r="AG31" s="10"/>
      <c r="AH31" s="10"/>
    </row>
    <row r="32" spans="14:34">
      <c r="N32" s="8"/>
      <c r="O32" s="10">
        <v>41.4</v>
      </c>
      <c r="P32" s="8"/>
      <c r="Q32" s="8"/>
      <c r="R32" s="8">
        <f t="shared" si="0"/>
        <v>1767.9979260998743</v>
      </c>
      <c r="S32" s="8">
        <f t="shared" si="1"/>
        <v>9.1841006279499897</v>
      </c>
      <c r="T32" s="11">
        <f t="shared" si="2"/>
        <v>0.67872467047891916</v>
      </c>
      <c r="U32" s="8">
        <f t="shared" si="4"/>
        <v>-3.3661272932257482</v>
      </c>
      <c r="V32" s="8">
        <f t="shared" si="3"/>
        <v>0.29762787828578602</v>
      </c>
      <c r="W32" s="8">
        <f t="shared" si="5"/>
        <v>2.7282433584163712E-4</v>
      </c>
      <c r="X32" s="8">
        <f t="shared" si="6"/>
        <v>-2.7282433584163712E-4</v>
      </c>
      <c r="Y32" s="8">
        <v>-3.3661360201102846</v>
      </c>
      <c r="Z32" s="11"/>
      <c r="AA32" s="10">
        <v>86</v>
      </c>
      <c r="AB32" s="10">
        <v>51</v>
      </c>
      <c r="AC32" s="10">
        <v>34.5</v>
      </c>
      <c r="AD32" s="8">
        <f t="shared" si="7"/>
        <v>-3.3950216204932442</v>
      </c>
      <c r="AE32" s="8"/>
      <c r="AF32" s="8"/>
      <c r="AG32" s="10"/>
      <c r="AH32" s="10"/>
    </row>
    <row r="33" spans="2:34">
      <c r="N33" s="8"/>
      <c r="O33" s="10">
        <v>42.6</v>
      </c>
      <c r="P33" s="8"/>
      <c r="Q33" s="8"/>
      <c r="R33" s="8">
        <f t="shared" si="0"/>
        <v>1768.0007835318879</v>
      </c>
      <c r="S33" s="8">
        <f t="shared" si="1"/>
        <v>9.4503217410526403</v>
      </c>
      <c r="T33" s="11">
        <f t="shared" si="2"/>
        <v>0.67872303498530884</v>
      </c>
      <c r="U33" s="8">
        <f t="shared" si="4"/>
        <v>-3.3661482232651831</v>
      </c>
      <c r="V33" s="8">
        <f t="shared" si="3"/>
        <v>0.30625461209223648</v>
      </c>
      <c r="W33" s="8">
        <f t="shared" si="5"/>
        <v>2.93754375276567E-4</v>
      </c>
      <c r="X33" s="8">
        <f t="shared" si="6"/>
        <v>-2.93754375276567E-4</v>
      </c>
      <c r="Y33" s="8">
        <v>-3.3661574633910112</v>
      </c>
      <c r="Z33" s="11"/>
      <c r="AA33" s="10">
        <v>90.7</v>
      </c>
      <c r="AB33" s="10">
        <v>51</v>
      </c>
      <c r="AC33" s="10">
        <v>34.5</v>
      </c>
      <c r="AD33" s="8">
        <f t="shared" si="7"/>
        <v>-3.3950216204932442</v>
      </c>
      <c r="AE33" s="8"/>
      <c r="AF33" s="8"/>
      <c r="AG33" s="10"/>
      <c r="AH33" s="10"/>
    </row>
    <row r="34" spans="2:34">
      <c r="N34" s="8"/>
      <c r="O34" s="10">
        <v>43.7</v>
      </c>
      <c r="P34" s="8"/>
      <c r="Q34" s="8"/>
      <c r="R34" s="8">
        <f t="shared" si="0"/>
        <v>1768.0034745810185</v>
      </c>
      <c r="S34" s="8">
        <f t="shared" si="1"/>
        <v>9.694358912404887</v>
      </c>
      <c r="T34" s="11">
        <f t="shared" si="2"/>
        <v>0.67872149473264831</v>
      </c>
      <c r="U34" s="8">
        <f t="shared" si="4"/>
        <v>-3.3661679345157443</v>
      </c>
      <c r="V34" s="8">
        <f t="shared" si="3"/>
        <v>0.31416243928304111</v>
      </c>
      <c r="W34" s="8">
        <f t="shared" si="5"/>
        <v>3.1346562583767223E-4</v>
      </c>
      <c r="X34" s="8">
        <f t="shared" si="6"/>
        <v>-3.1346562583767223E-4</v>
      </c>
      <c r="Y34" s="8">
        <v>-3.3661776579950073</v>
      </c>
      <c r="Z34" s="11"/>
      <c r="AA34" s="10">
        <v>95.8</v>
      </c>
      <c r="AB34" s="10">
        <v>51</v>
      </c>
      <c r="AC34" s="10">
        <v>34.5</v>
      </c>
      <c r="AD34" s="8">
        <f t="shared" si="7"/>
        <v>-3.3950216204932442</v>
      </c>
      <c r="AE34" s="8"/>
      <c r="AF34" s="8"/>
      <c r="AG34" s="10"/>
      <c r="AH34" s="10"/>
    </row>
    <row r="35" spans="2:34">
      <c r="N35" s="8"/>
      <c r="O35" s="10">
        <v>44.9</v>
      </c>
      <c r="P35" s="8"/>
      <c r="Q35" s="8"/>
      <c r="R35" s="8">
        <f t="shared" si="0"/>
        <v>1768.0064885304687</v>
      </c>
      <c r="S35" s="8">
        <f t="shared" si="1"/>
        <v>9.9605825712159906</v>
      </c>
      <c r="T35" s="11">
        <f t="shared" si="2"/>
        <v>0.67871976967494585</v>
      </c>
      <c r="U35" s="8">
        <f t="shared" si="4"/>
        <v>-3.3661900108459926</v>
      </c>
      <c r="V35" s="8">
        <f t="shared" si="3"/>
        <v>0.32278914625711896</v>
      </c>
      <c r="W35" s="8">
        <f t="shared" si="5"/>
        <v>3.3554195608598292E-4</v>
      </c>
      <c r="X35" s="8">
        <f t="shared" si="6"/>
        <v>-3.3554195608598292E-4</v>
      </c>
      <c r="Y35" s="8">
        <v>-3.3662002756732985</v>
      </c>
      <c r="Z35" s="11"/>
      <c r="AA35" s="10">
        <v>101.1</v>
      </c>
      <c r="AB35" s="10">
        <v>51</v>
      </c>
      <c r="AC35" s="10">
        <v>34.5</v>
      </c>
      <c r="AD35" s="8">
        <f t="shared" si="7"/>
        <v>-3.3950216204932442</v>
      </c>
      <c r="AE35" s="8"/>
      <c r="AF35" s="8"/>
      <c r="AG35" s="10"/>
      <c r="AH35" s="8"/>
    </row>
    <row r="36" spans="2:34">
      <c r="N36" s="8"/>
      <c r="O36" s="10">
        <v>46.2</v>
      </c>
      <c r="P36" s="8"/>
      <c r="Q36" s="8"/>
      <c r="R36" s="8">
        <f t="shared" si="0"/>
        <v>1768.0098457976758</v>
      </c>
      <c r="S36" s="8">
        <f t="shared" si="1"/>
        <v>10.248993095710828</v>
      </c>
      <c r="T36" s="11">
        <f t="shared" si="2"/>
        <v>0.67871784812985558</v>
      </c>
      <c r="U36" s="8">
        <f t="shared" si="4"/>
        <v>-3.3662146017787462</v>
      </c>
      <c r="V36" s="8">
        <f t="shared" si="3"/>
        <v>0.33213472902749785</v>
      </c>
      <c r="W36" s="8">
        <f t="shared" si="5"/>
        <v>3.6013288883962602E-4</v>
      </c>
      <c r="X36" s="8">
        <f t="shared" si="6"/>
        <v>-3.6013288883962602E-4</v>
      </c>
      <c r="Y36" s="8">
        <v>-3.3662254696148457</v>
      </c>
      <c r="Z36" s="11"/>
      <c r="AA36" s="10">
        <v>106.7</v>
      </c>
      <c r="AB36" s="10">
        <v>51</v>
      </c>
      <c r="AC36" s="10">
        <v>34.5</v>
      </c>
      <c r="AD36" s="8">
        <f t="shared" si="7"/>
        <v>-3.3950216204932442</v>
      </c>
      <c r="AE36" s="8"/>
      <c r="AF36" s="8"/>
      <c r="AG36" s="10"/>
      <c r="AH36" s="8"/>
    </row>
    <row r="37" spans="2:34">
      <c r="N37" s="8"/>
      <c r="O37" s="10">
        <v>47.4</v>
      </c>
      <c r="P37" s="8"/>
      <c r="Q37" s="8"/>
      <c r="R37" s="8">
        <f t="shared" si="0"/>
        <v>1768.0130298818624</v>
      </c>
      <c r="S37" s="8">
        <f t="shared" si="1"/>
        <v>10.515219675516308</v>
      </c>
      <c r="T37" s="11">
        <f t="shared" si="2"/>
        <v>0.67871602571963485</v>
      </c>
      <c r="U37" s="8">
        <f t="shared" si="4"/>
        <v>-3.3662379240994245</v>
      </c>
      <c r="V37" s="8">
        <f t="shared" si="3"/>
        <v>0.3407614052122801</v>
      </c>
      <c r="W37" s="8">
        <f t="shared" si="5"/>
        <v>3.8345520951788004E-4</v>
      </c>
      <c r="X37" s="8">
        <f t="shared" si="6"/>
        <v>-3.8345520951788004E-4</v>
      </c>
      <c r="Y37" s="8">
        <v>-3.3662493638345161</v>
      </c>
      <c r="Z37" s="11"/>
      <c r="AA37" s="10">
        <v>112.6</v>
      </c>
      <c r="AB37" s="10">
        <v>51</v>
      </c>
      <c r="AC37" s="10">
        <v>34.5</v>
      </c>
      <c r="AD37" s="8">
        <f t="shared" si="7"/>
        <v>-3.3950216204932442</v>
      </c>
      <c r="AE37" s="8"/>
      <c r="AF37" s="8"/>
      <c r="AG37" s="10"/>
      <c r="AH37" s="8"/>
    </row>
    <row r="38" spans="2:34">
      <c r="B38" s="8"/>
      <c r="N38" s="8"/>
      <c r="O38" s="10">
        <v>48.7</v>
      </c>
      <c r="P38" s="8"/>
      <c r="Q38" s="8"/>
      <c r="R38" s="8">
        <f t="shared" si="0"/>
        <v>1768.0165714658638</v>
      </c>
      <c r="S38" s="8">
        <f t="shared" si="1"/>
        <v>10.803633451269977</v>
      </c>
      <c r="T38" s="11">
        <f t="shared" si="2"/>
        <v>0.67871399870917271</v>
      </c>
      <c r="U38" s="8">
        <f t="shared" si="4"/>
        <v>-3.3662638648681602</v>
      </c>
      <c r="V38" s="8">
        <f t="shared" si="3"/>
        <v>0.35010695371135114</v>
      </c>
      <c r="W38" s="8">
        <f t="shared" si="5"/>
        <v>4.0939597825362384E-4</v>
      </c>
      <c r="X38" s="8">
        <f t="shared" si="6"/>
        <v>-4.0939597825362384E-4</v>
      </c>
      <c r="Y38" s="8">
        <v>-3.3662759407089742</v>
      </c>
      <c r="Z38" s="11"/>
      <c r="AA38" s="10">
        <v>118.9</v>
      </c>
      <c r="AB38" s="10">
        <v>51</v>
      </c>
      <c r="AC38" s="10">
        <v>34.5</v>
      </c>
      <c r="AD38" s="8">
        <f t="shared" si="7"/>
        <v>-3.3950216204932442</v>
      </c>
      <c r="AE38" s="8"/>
      <c r="AF38" s="8"/>
      <c r="AG38" s="10"/>
      <c r="AH38" s="8"/>
    </row>
    <row r="39" spans="2:34">
      <c r="B39" s="8"/>
      <c r="N39" s="8"/>
      <c r="O39" s="10">
        <v>50.1</v>
      </c>
      <c r="P39" s="8">
        <v>-0.39106524306883728</v>
      </c>
      <c r="Q39" s="8"/>
      <c r="R39" s="8">
        <f t="shared" si="0"/>
        <v>1768.0204926705742</v>
      </c>
      <c r="S39" s="8">
        <f t="shared" si="1"/>
        <v>11.114234870929838</v>
      </c>
      <c r="T39" s="11">
        <f t="shared" si="2"/>
        <v>0.67871175444252529</v>
      </c>
      <c r="U39" s="8">
        <f t="shared" si="4"/>
        <v>-3.3662925860742705</v>
      </c>
      <c r="V39" s="8">
        <f t="shared" si="3"/>
        <v>0.36017136980223713</v>
      </c>
      <c r="W39" s="8">
        <f t="shared" si="5"/>
        <v>4.3811718436392866E-4</v>
      </c>
      <c r="X39" s="8">
        <f t="shared" si="6"/>
        <v>-0.3915033602532012</v>
      </c>
      <c r="Y39" s="8">
        <v>-3.3663053661992208</v>
      </c>
      <c r="Z39" s="11"/>
      <c r="AA39" s="10">
        <v>125.5</v>
      </c>
      <c r="AB39" s="10">
        <v>51</v>
      </c>
      <c r="AC39" s="10">
        <v>34.5</v>
      </c>
      <c r="AD39" s="8">
        <f t="shared" si="7"/>
        <v>-3.3950216204932442</v>
      </c>
      <c r="AE39" s="8"/>
      <c r="AF39" s="8"/>
      <c r="AG39" s="10"/>
      <c r="AH39" s="8"/>
    </row>
    <row r="40" spans="2:34">
      <c r="B40" s="8"/>
      <c r="N40" s="8"/>
      <c r="O40" s="10">
        <v>51.4</v>
      </c>
      <c r="P40" s="8">
        <v>-0.39106524306883728</v>
      </c>
      <c r="Q40" s="8"/>
      <c r="R40" s="8">
        <f t="shared" si="0"/>
        <v>1768.0242333264571</v>
      </c>
      <c r="S40" s="8">
        <f t="shared" si="1"/>
        <v>11.402652353141654</v>
      </c>
      <c r="T40" s="11">
        <f t="shared" si="2"/>
        <v>0.67870961352912551</v>
      </c>
      <c r="U40" s="8">
        <f t="shared" si="4"/>
        <v>-3.3663199846963252</v>
      </c>
      <c r="V40" s="8">
        <f t="shared" si="3"/>
        <v>0.36951687922980592</v>
      </c>
      <c r="W40" s="8">
        <f t="shared" si="5"/>
        <v>4.65515806418626E-4</v>
      </c>
      <c r="X40" s="8">
        <f t="shared" si="6"/>
        <v>-0.3915307588752559</v>
      </c>
      <c r="Y40" s="8">
        <v>-3.3663334366718538</v>
      </c>
      <c r="Z40" s="11"/>
      <c r="AA40" s="10">
        <v>132.4</v>
      </c>
      <c r="AB40" s="10">
        <v>51</v>
      </c>
      <c r="AC40" s="10">
        <v>34.5</v>
      </c>
      <c r="AD40" s="8">
        <f t="shared" si="7"/>
        <v>-3.3950216204932442</v>
      </c>
      <c r="AE40" s="8"/>
      <c r="AF40" s="8"/>
      <c r="AG40" s="10"/>
      <c r="AH40" s="8"/>
    </row>
    <row r="41" spans="2:34">
      <c r="N41" s="8"/>
      <c r="O41" s="10">
        <v>52.8</v>
      </c>
      <c r="P41" s="8">
        <v>2.6355117203621603E-2</v>
      </c>
      <c r="Q41" s="8"/>
      <c r="R41" s="8">
        <f t="shared" si="0"/>
        <v>1768.0283689219418</v>
      </c>
      <c r="S41" s="8">
        <f t="shared" si="1"/>
        <v>11.71325787346699</v>
      </c>
      <c r="T41" s="11">
        <f t="shared" si="2"/>
        <v>0.67870724659758053</v>
      </c>
      <c r="U41" s="8">
        <f t="shared" si="4"/>
        <v>-3.3663502759160453</v>
      </c>
      <c r="V41" s="8">
        <f t="shared" si="3"/>
        <v>0.37958125209248972</v>
      </c>
      <c r="W41" s="8">
        <f t="shared" si="5"/>
        <v>4.9580702613871708E-4</v>
      </c>
      <c r="X41" s="8">
        <f t="shared" si="6"/>
        <v>2.5859310177482886E-2</v>
      </c>
      <c r="Y41" s="8">
        <v>-3.3663644706702707</v>
      </c>
      <c r="Z41" s="11"/>
      <c r="AA41" s="10">
        <v>139.80000000000001</v>
      </c>
      <c r="AB41" s="10">
        <v>51</v>
      </c>
      <c r="AC41" s="10">
        <v>34.5</v>
      </c>
      <c r="AD41" s="8">
        <f t="shared" si="7"/>
        <v>-3.3950216204932442</v>
      </c>
      <c r="AE41" s="8"/>
      <c r="AF41" s="8"/>
      <c r="AG41" s="10"/>
      <c r="AH41" s="8"/>
    </row>
    <row r="42" spans="2:34">
      <c r="N42" s="8"/>
      <c r="O42" s="10">
        <v>54.3</v>
      </c>
      <c r="P42" s="8">
        <v>1.3002478696904518E-2</v>
      </c>
      <c r="Q42" s="8"/>
      <c r="R42" s="8">
        <f t="shared" si="0"/>
        <v>1768.0329232820727</v>
      </c>
      <c r="S42" s="8">
        <f t="shared" si="1"/>
        <v>12.046051958769988</v>
      </c>
      <c r="T42" s="11">
        <f t="shared" si="2"/>
        <v>0.67870464001832453</v>
      </c>
      <c r="U42" s="8">
        <f t="shared" si="4"/>
        <v>-3.3663836341914126</v>
      </c>
      <c r="V42" s="8">
        <f t="shared" si="3"/>
        <v>0.39036448283537856</v>
      </c>
      <c r="W42" s="8">
        <f t="shared" si="5"/>
        <v>5.2916530150604046E-4</v>
      </c>
      <c r="X42" s="8">
        <f t="shared" si="6"/>
        <v>1.2473313395398478E-2</v>
      </c>
      <c r="Y42" s="8">
        <v>-3.3663986469296918</v>
      </c>
      <c r="Z42" s="11"/>
      <c r="AA42" s="10">
        <v>147.6</v>
      </c>
      <c r="AB42" s="10">
        <v>51</v>
      </c>
      <c r="AC42" s="10">
        <v>34.5</v>
      </c>
      <c r="AD42" s="8">
        <f t="shared" si="7"/>
        <v>-3.3950216204932442</v>
      </c>
      <c r="AE42" s="8"/>
      <c r="AF42" s="8"/>
      <c r="AG42" s="10"/>
      <c r="AH42" s="8"/>
    </row>
    <row r="43" spans="2:34">
      <c r="N43" s="8"/>
      <c r="O43" s="10">
        <v>55.8</v>
      </c>
      <c r="P43" s="8">
        <v>9.61216741200559E-2</v>
      </c>
      <c r="Q43" s="8"/>
      <c r="R43" s="8">
        <f t="shared" si="0"/>
        <v>1768.0376052650604</v>
      </c>
      <c r="S43" s="8">
        <f t="shared" si="1"/>
        <v>12.378848655710257</v>
      </c>
      <c r="T43" s="11">
        <f t="shared" si="2"/>
        <v>0.67870196042392772</v>
      </c>
      <c r="U43" s="8">
        <f t="shared" si="4"/>
        <v>-3.3664179270277641</v>
      </c>
      <c r="V43" s="8">
        <f t="shared" si="3"/>
        <v>0.40114768604497347</v>
      </c>
      <c r="W43" s="8">
        <f t="shared" si="5"/>
        <v>5.6345813785751986E-4</v>
      </c>
      <c r="X43" s="8">
        <f t="shared" si="6"/>
        <v>9.555821598219838E-2</v>
      </c>
      <c r="Y43" s="8">
        <v>-3.366433780663689</v>
      </c>
      <c r="Z43" s="11"/>
      <c r="AA43" s="10">
        <v>155.69999999999999</v>
      </c>
      <c r="AB43" s="10">
        <v>51</v>
      </c>
      <c r="AC43" s="10">
        <v>34.5</v>
      </c>
      <c r="AD43" s="8">
        <f t="shared" si="7"/>
        <v>-3.3950216204932442</v>
      </c>
      <c r="AE43" s="8"/>
      <c r="AF43" s="8"/>
      <c r="AG43" s="10"/>
      <c r="AH43" s="8"/>
    </row>
    <row r="44" spans="2:34">
      <c r="N44" s="8"/>
      <c r="O44" s="10">
        <v>57.3</v>
      </c>
      <c r="P44" s="8">
        <v>-0.22657880495742688</v>
      </c>
      <c r="Q44" s="8"/>
      <c r="R44" s="8">
        <f t="shared" si="0"/>
        <v>1768.0424148750274</v>
      </c>
      <c r="S44" s="8">
        <f t="shared" si="1"/>
        <v>12.711648036443474</v>
      </c>
      <c r="T44" s="11">
        <f t="shared" si="2"/>
        <v>0.67869920781424797</v>
      </c>
      <c r="U44" s="8">
        <f t="shared" si="4"/>
        <v>-3.3664531544379868</v>
      </c>
      <c r="V44" s="8">
        <f t="shared" si="3"/>
        <v>0.4119308609596295</v>
      </c>
      <c r="W44" s="8">
        <f t="shared" si="5"/>
        <v>5.9868554808018004E-4</v>
      </c>
      <c r="X44" s="8">
        <f t="shared" si="6"/>
        <v>-0.22717749050550706</v>
      </c>
      <c r="Y44" s="8">
        <v>-3.3664698718852177</v>
      </c>
      <c r="Z44" s="11"/>
      <c r="AA44" s="10">
        <v>164.4</v>
      </c>
      <c r="AB44" s="10">
        <v>51</v>
      </c>
      <c r="AC44" s="10">
        <v>34.5</v>
      </c>
      <c r="AD44" s="8">
        <f t="shared" si="7"/>
        <v>-3.3950216204932442</v>
      </c>
      <c r="AE44" s="8"/>
      <c r="AF44" s="8"/>
      <c r="AG44" s="10"/>
      <c r="AH44" s="8"/>
    </row>
    <row r="45" spans="2:34">
      <c r="N45" s="8"/>
      <c r="O45" s="10">
        <v>58.9</v>
      </c>
      <c r="P45" s="8">
        <v>-8.1926221792329557E-2</v>
      </c>
      <c r="Q45" s="8"/>
      <c r="R45" s="8">
        <f t="shared" si="0"/>
        <v>1768.0476858037259</v>
      </c>
      <c r="S45" s="8">
        <f t="shared" si="1"/>
        <v>13.06663708199515</v>
      </c>
      <c r="T45" s="11">
        <f t="shared" si="2"/>
        <v>0.67869619121802438</v>
      </c>
      <c r="U45" s="8">
        <f t="shared" si="4"/>
        <v>-3.3664917604652347</v>
      </c>
      <c r="V45" s="8">
        <f t="shared" si="3"/>
        <v>0.42343288215636299</v>
      </c>
      <c r="W45" s="8">
        <f t="shared" si="5"/>
        <v>6.3729157532810277E-4</v>
      </c>
      <c r="X45" s="8">
        <f t="shared" si="6"/>
        <v>-8.2563513367657659E-2</v>
      </c>
      <c r="Y45" s="8">
        <v>-3.3665094245672282</v>
      </c>
      <c r="Z45" s="11"/>
      <c r="AA45" s="10">
        <v>173.5</v>
      </c>
      <c r="AB45" s="10">
        <v>51</v>
      </c>
      <c r="AC45" s="10">
        <v>34.5</v>
      </c>
      <c r="AD45" s="8">
        <f t="shared" si="7"/>
        <v>-3.3950216204932442</v>
      </c>
      <c r="AE45" s="8"/>
      <c r="AF45" s="8"/>
      <c r="AG45" s="10"/>
      <c r="AH45" s="8"/>
    </row>
    <row r="46" spans="2:34">
      <c r="N46" s="8"/>
      <c r="O46" s="10">
        <v>60.5</v>
      </c>
      <c r="P46" s="8">
        <v>-7.4293629352112589E-2</v>
      </c>
      <c r="Q46" s="8"/>
      <c r="R46" s="8">
        <f t="shared" si="0"/>
        <v>1768.0531019536675</v>
      </c>
      <c r="S46" s="8">
        <f t="shared" si="1"/>
        <v>13.421629350777522</v>
      </c>
      <c r="T46" s="11">
        <f t="shared" si="2"/>
        <v>0.67869309154628632</v>
      </c>
      <c r="U46" s="8">
        <f t="shared" si="4"/>
        <v>-3.3665314298614395</v>
      </c>
      <c r="V46" s="8">
        <f t="shared" si="3"/>
        <v>0.43493486936849135</v>
      </c>
      <c r="W46" s="8">
        <f t="shared" si="5"/>
        <v>6.769609715329139E-4</v>
      </c>
      <c r="X46" s="8">
        <f t="shared" si="6"/>
        <v>-7.4970590323645503E-2</v>
      </c>
      <c r="Y46" s="8">
        <v>-3.3665500666890291</v>
      </c>
      <c r="Z46" s="11"/>
      <c r="AA46" s="10">
        <v>183.2</v>
      </c>
      <c r="AB46" s="10">
        <v>51</v>
      </c>
      <c r="AC46" s="10">
        <v>34.5</v>
      </c>
      <c r="AD46" s="8">
        <f t="shared" si="7"/>
        <v>-3.3950216204932442</v>
      </c>
      <c r="AE46" s="8"/>
      <c r="AF46" s="8"/>
      <c r="AG46" s="10"/>
      <c r="AH46" s="8"/>
    </row>
    <row r="47" spans="2:34">
      <c r="N47" s="8"/>
      <c r="O47" s="10">
        <v>62.1</v>
      </c>
      <c r="P47" s="8">
        <v>-0.19749980344847984</v>
      </c>
      <c r="Q47" s="8"/>
      <c r="R47" s="8">
        <f t="shared" si="0"/>
        <v>1768.0586633302792</v>
      </c>
      <c r="S47" s="8">
        <f t="shared" si="1"/>
        <v>13.776624930364363</v>
      </c>
      <c r="T47" s="11">
        <f t="shared" si="2"/>
        <v>0.6786899087988465</v>
      </c>
      <c r="U47" s="8">
        <f t="shared" si="4"/>
        <v>-3.3665721626435667</v>
      </c>
      <c r="V47" s="8">
        <f t="shared" si="3"/>
        <v>0.44643682167132598</v>
      </c>
      <c r="W47" s="8">
        <f t="shared" si="5"/>
        <v>7.1769375366015353E-4</v>
      </c>
      <c r="X47" s="8">
        <f t="shared" si="6"/>
        <v>-0.19821749720213999</v>
      </c>
      <c r="Y47" s="8">
        <v>-3.3665917982676778</v>
      </c>
      <c r="Z47" s="11"/>
      <c r="AA47" s="10">
        <v>193.3</v>
      </c>
      <c r="AB47" s="10">
        <v>51</v>
      </c>
      <c r="AC47" s="10">
        <v>34.5</v>
      </c>
      <c r="AD47" s="8">
        <f t="shared" si="7"/>
        <v>-3.3950216204932442</v>
      </c>
      <c r="AE47" s="8"/>
      <c r="AF47" s="8"/>
      <c r="AG47" s="10"/>
      <c r="AH47" s="8"/>
    </row>
    <row r="48" spans="2:34">
      <c r="N48" s="8"/>
      <c r="O48" s="10">
        <v>63.8</v>
      </c>
      <c r="P48" s="8">
        <v>-8.1926221792329557E-2</v>
      </c>
      <c r="Q48" s="8"/>
      <c r="R48" s="8">
        <f t="shared" si="0"/>
        <v>1768.0647314244807</v>
      </c>
      <c r="S48" s="8">
        <f t="shared" si="1"/>
        <v>14.153811459289539</v>
      </c>
      <c r="T48" s="11">
        <f t="shared" si="2"/>
        <v>0.67868643610317103</v>
      </c>
      <c r="U48" s="8">
        <f t="shared" si="4"/>
        <v>-3.3666166063993415</v>
      </c>
      <c r="V48" s="8">
        <f t="shared" si="3"/>
        <v>0.45865760670843608</v>
      </c>
      <c r="W48" s="8">
        <f t="shared" si="5"/>
        <v>7.6213750943487923E-4</v>
      </c>
      <c r="X48" s="8">
        <f t="shared" si="6"/>
        <v>-8.2688359301764436E-2</v>
      </c>
      <c r="Y48" s="8">
        <v>-3.3666373318108658</v>
      </c>
      <c r="Z48" s="11"/>
      <c r="AA48" s="10">
        <v>204</v>
      </c>
      <c r="AB48" s="10">
        <v>51</v>
      </c>
      <c r="AC48" s="10">
        <v>34.5</v>
      </c>
      <c r="AD48" s="8">
        <f t="shared" si="7"/>
        <v>-3.3950216204932442</v>
      </c>
      <c r="AE48" s="8"/>
      <c r="AF48" s="8"/>
      <c r="AG48" s="10"/>
      <c r="AH48" s="8"/>
    </row>
    <row r="49" spans="14:34">
      <c r="N49" s="8"/>
      <c r="O49" s="10">
        <v>65.599999999999994</v>
      </c>
      <c r="P49" s="8">
        <v>0.17748891680831491</v>
      </c>
      <c r="Q49" s="8"/>
      <c r="R49" s="8">
        <f t="shared" si="0"/>
        <v>1768.0713351767693</v>
      </c>
      <c r="S49" s="8">
        <f t="shared" si="1"/>
        <v>14.553189729432475</v>
      </c>
      <c r="T49" s="11">
        <f t="shared" si="2"/>
        <v>0.67868265690872531</v>
      </c>
      <c r="U49" s="8">
        <f t="shared" si="4"/>
        <v>-3.3666649730021252</v>
      </c>
      <c r="V49" s="8">
        <f t="shared" si="3"/>
        <v>0.47159721612791244</v>
      </c>
      <c r="W49" s="8">
        <f t="shared" si="5"/>
        <v>8.1050411221861296E-4</v>
      </c>
      <c r="X49" s="8">
        <f t="shared" si="6"/>
        <v>0.1766784126960963</v>
      </c>
      <c r="Y49" s="8">
        <v>-3.3666868843859166</v>
      </c>
      <c r="Z49" s="11"/>
      <c r="AA49" s="10">
        <v>215.4</v>
      </c>
      <c r="AB49" s="10">
        <v>51</v>
      </c>
      <c r="AC49" s="10">
        <v>34.5</v>
      </c>
      <c r="AD49" s="8">
        <f t="shared" si="7"/>
        <v>-3.3950216204932442</v>
      </c>
      <c r="AE49" s="8"/>
      <c r="AF49" s="8"/>
      <c r="AG49" s="10"/>
      <c r="AH49" s="8"/>
    </row>
    <row r="50" spans="14:34">
      <c r="N50" s="8"/>
      <c r="O50" s="10">
        <v>67.400000000000006</v>
      </c>
      <c r="P50" s="8">
        <v>0.16102277038299917</v>
      </c>
      <c r="Q50" s="8"/>
      <c r="R50" s="8">
        <f t="shared" si="0"/>
        <v>1768.0781227546888</v>
      </c>
      <c r="S50" s="8">
        <f t="shared" si="1"/>
        <v>14.952572543111566</v>
      </c>
      <c r="T50" s="11">
        <f t="shared" si="2"/>
        <v>0.67867877257079801</v>
      </c>
      <c r="U50" s="8">
        <f t="shared" si="4"/>
        <v>-3.3667146855249963</v>
      </c>
      <c r="V50" s="8">
        <f t="shared" si="3"/>
        <v>0.48453677763390701</v>
      </c>
      <c r="W50" s="8">
        <f t="shared" si="5"/>
        <v>8.6021663508972779E-4</v>
      </c>
      <c r="X50" s="8">
        <f t="shared" si="6"/>
        <v>0.16016255374790944</v>
      </c>
      <c r="Y50" s="8">
        <v>-3.3667378158774812</v>
      </c>
      <c r="Z50" s="11"/>
      <c r="AA50" s="10">
        <v>227.2</v>
      </c>
      <c r="AB50" s="10">
        <v>51</v>
      </c>
      <c r="AC50" s="10">
        <v>34.5</v>
      </c>
      <c r="AD50" s="8">
        <f t="shared" si="7"/>
        <v>-3.3950216204932442</v>
      </c>
      <c r="AE50" s="8"/>
      <c r="AF50" s="8"/>
      <c r="AG50" s="10"/>
      <c r="AH50" s="8"/>
    </row>
    <row r="51" spans="14:34">
      <c r="N51" s="8"/>
      <c r="O51" s="10">
        <v>69.2</v>
      </c>
      <c r="P51" s="8">
        <v>0.15197967780345323</v>
      </c>
      <c r="Q51" s="8"/>
      <c r="R51" s="8">
        <f t="shared" si="0"/>
        <v>1768.0850941668477</v>
      </c>
      <c r="S51" s="8">
        <f t="shared" si="1"/>
        <v>15.351960025024763</v>
      </c>
      <c r="T51" s="11">
        <f t="shared" si="2"/>
        <v>0.67867478308909257</v>
      </c>
      <c r="U51" s="8">
        <f t="shared" si="4"/>
        <v>-3.3667657439948577</v>
      </c>
      <c r="V51" s="8">
        <f t="shared" si="3"/>
        <v>0.49747628990905607</v>
      </c>
      <c r="W51" s="8">
        <f t="shared" si="5"/>
        <v>9.1127510495114805E-4</v>
      </c>
      <c r="X51" s="8">
        <f t="shared" si="6"/>
        <v>0.15106840269850208</v>
      </c>
      <c r="Y51" s="8">
        <v>-3.3667901263126145</v>
      </c>
      <c r="Z51" s="11"/>
      <c r="AA51" s="10">
        <v>239.8</v>
      </c>
      <c r="AB51" s="10">
        <v>51</v>
      </c>
      <c r="AC51" s="10">
        <v>34.5</v>
      </c>
      <c r="AD51" s="8">
        <f t="shared" si="7"/>
        <v>-3.3950216204932442</v>
      </c>
      <c r="AE51" s="8"/>
      <c r="AF51" s="8"/>
      <c r="AG51" s="10"/>
      <c r="AH51" s="8"/>
    </row>
    <row r="52" spans="14:34">
      <c r="N52" s="8"/>
      <c r="O52" s="10">
        <v>71.099999999999994</v>
      </c>
      <c r="P52" s="8">
        <v>0.14232332368155198</v>
      </c>
      <c r="Q52" s="8"/>
      <c r="R52" s="8">
        <f t="shared" si="0"/>
        <v>1768.0926523269095</v>
      </c>
      <c r="S52" s="8">
        <f t="shared" si="1"/>
        <v>15.773540902624934</v>
      </c>
      <c r="T52" s="11">
        <f t="shared" si="2"/>
        <v>0.67867045790115965</v>
      </c>
      <c r="U52" s="8">
        <f t="shared" si="4"/>
        <v>-3.3668210992632375</v>
      </c>
      <c r="V52" s="8">
        <f t="shared" si="3"/>
        <v>0.51113460911199526</v>
      </c>
      <c r="W52" s="8">
        <f t="shared" si="5"/>
        <v>9.6663037333089008E-4</v>
      </c>
      <c r="X52" s="8">
        <f t="shared" si="6"/>
        <v>0.14135669330822109</v>
      </c>
      <c r="Y52" s="8">
        <v>-3.3668468388972701</v>
      </c>
      <c r="Z52" s="11"/>
      <c r="AA52" s="10">
        <v>253.2</v>
      </c>
      <c r="AB52" s="10">
        <v>51</v>
      </c>
      <c r="AC52" s="10">
        <v>34.5</v>
      </c>
      <c r="AD52" s="8">
        <f t="shared" si="7"/>
        <v>-3.3950216204932442</v>
      </c>
      <c r="AE52" s="8"/>
      <c r="AF52" s="8"/>
      <c r="AG52" s="10"/>
      <c r="AH52" s="8"/>
    </row>
    <row r="53" spans="14:34">
      <c r="N53" s="8"/>
      <c r="O53" s="10">
        <v>73.099999999999994</v>
      </c>
      <c r="P53" s="8">
        <v>0.13724534070260574</v>
      </c>
      <c r="Q53" s="8"/>
      <c r="R53" s="8">
        <f t="shared" si="0"/>
        <v>1768.1008295892143</v>
      </c>
      <c r="S53" s="8">
        <f t="shared" si="1"/>
        <v>16.217316177963994</v>
      </c>
      <c r="T53" s="11">
        <f t="shared" si="2"/>
        <v>0.67866577850903009</v>
      </c>
      <c r="U53" s="8">
        <f t="shared" si="4"/>
        <v>-3.3668809881581483</v>
      </c>
      <c r="V53" s="8">
        <f t="shared" si="3"/>
        <v>0.52551172467126994</v>
      </c>
      <c r="W53" s="8">
        <f t="shared" si="5"/>
        <v>1.0265192682417101E-3</v>
      </c>
      <c r="X53" s="8">
        <f t="shared" si="6"/>
        <v>0.13621882143436403</v>
      </c>
      <c r="Y53" s="8">
        <v>-3.3669081962646477</v>
      </c>
      <c r="Z53" s="11"/>
      <c r="AA53" s="10">
        <v>267.39999999999998</v>
      </c>
      <c r="AB53" s="10">
        <v>51</v>
      </c>
      <c r="AC53" s="10">
        <v>34.5</v>
      </c>
      <c r="AD53" s="8">
        <f t="shared" si="7"/>
        <v>-3.3950216204932442</v>
      </c>
      <c r="AE53" s="8"/>
      <c r="AF53" s="8"/>
      <c r="AG53" s="10"/>
      <c r="AH53" s="8"/>
    </row>
    <row r="54" spans="14:34">
      <c r="N54" s="8"/>
      <c r="O54" s="10">
        <v>75.099999999999994</v>
      </c>
      <c r="P54" s="8">
        <v>-3.2833456894820756E-2</v>
      </c>
      <c r="Q54" s="8"/>
      <c r="R54" s="8">
        <f t="shared" si="0"/>
        <v>1768.1092338429289</v>
      </c>
      <c r="S54" s="8">
        <f t="shared" si="1"/>
        <v>16.661097704076184</v>
      </c>
      <c r="T54" s="11">
        <f t="shared" si="2"/>
        <v>0.67866096930854269</v>
      </c>
      <c r="U54" s="8">
        <f t="shared" si="4"/>
        <v>-3.3669425388271357</v>
      </c>
      <c r="V54" s="8">
        <f t="shared" si="3"/>
        <v>0.53988877429973758</v>
      </c>
      <c r="W54" s="8">
        <f t="shared" si="5"/>
        <v>1.088069937229097E-3</v>
      </c>
      <c r="X54" s="8">
        <f t="shared" si="6"/>
        <v>-3.3921526832049853E-2</v>
      </c>
      <c r="Y54" s="8">
        <v>-3.366971256143235</v>
      </c>
      <c r="Z54" s="11"/>
      <c r="AA54" s="10">
        <v>282.2</v>
      </c>
      <c r="AB54" s="10">
        <v>51</v>
      </c>
      <c r="AC54" s="10">
        <v>34.5</v>
      </c>
      <c r="AD54" s="8">
        <f t="shared" si="7"/>
        <v>-3.3950216204932442</v>
      </c>
      <c r="AE54" s="8"/>
      <c r="AF54" s="8"/>
      <c r="AG54" s="10"/>
      <c r="AH54" s="8"/>
    </row>
    <row r="55" spans="14:34">
      <c r="N55" s="8"/>
      <c r="O55" s="10">
        <v>77.099999999999994</v>
      </c>
      <c r="P55" s="8">
        <v>0.28305188676984017</v>
      </c>
      <c r="Q55" s="8"/>
      <c r="R55" s="8">
        <f t="shared" si="0"/>
        <v>1768.1178651012128</v>
      </c>
      <c r="S55" s="8">
        <f t="shared" si="1"/>
        <v>17.104885652028575</v>
      </c>
      <c r="T55" s="11">
        <f t="shared" si="2"/>
        <v>0.67865603029924459</v>
      </c>
      <c r="U55" s="8">
        <f t="shared" si="4"/>
        <v>-3.3670057513113196</v>
      </c>
      <c r="V55" s="8">
        <f t="shared" si="3"/>
        <v>0.55426575618900809</v>
      </c>
      <c r="W55" s="8">
        <f t="shared" si="5"/>
        <v>1.1512824214130468E-3</v>
      </c>
      <c r="X55" s="8">
        <f t="shared" si="6"/>
        <v>0.28190060434842712</v>
      </c>
      <c r="Y55" s="8">
        <v>-3.3670360185743871</v>
      </c>
      <c r="Z55" s="11"/>
      <c r="AA55" s="10">
        <v>297.8</v>
      </c>
      <c r="AB55" s="10">
        <v>51</v>
      </c>
      <c r="AC55" s="10">
        <v>34.5</v>
      </c>
      <c r="AD55" s="8">
        <f t="shared" si="7"/>
        <v>-3.3950216204932442</v>
      </c>
      <c r="AE55" s="8"/>
      <c r="AF55" s="8"/>
      <c r="AG55" s="10"/>
      <c r="AH55" s="8"/>
    </row>
    <row r="56" spans="14:34">
      <c r="N56" s="8"/>
      <c r="O56" s="10">
        <v>79.3</v>
      </c>
      <c r="P56" s="8">
        <v>0.28305188676984017</v>
      </c>
      <c r="Q56" s="8"/>
      <c r="R56" s="8">
        <f t="shared" si="0"/>
        <v>1768.1276216917443</v>
      </c>
      <c r="S56" s="8">
        <f t="shared" si="1"/>
        <v>17.593060016174881</v>
      </c>
      <c r="T56" s="11">
        <f t="shared" si="2"/>
        <v>0.67865044745928438</v>
      </c>
      <c r="U56" s="8">
        <f t="shared" si="4"/>
        <v>-3.3670772044909163</v>
      </c>
      <c r="V56" s="8">
        <f t="shared" si="3"/>
        <v>0.57008035586967043</v>
      </c>
      <c r="W56" s="8">
        <f t="shared" si="5"/>
        <v>1.2227356010097168E-3</v>
      </c>
      <c r="X56" s="8">
        <f t="shared" si="6"/>
        <v>0.28182915116883045</v>
      </c>
      <c r="Y56" s="8">
        <v>-3.3671092237475846</v>
      </c>
      <c r="Z56" s="11"/>
      <c r="AA56" s="10">
        <v>314.39999999999998</v>
      </c>
      <c r="AB56" s="10">
        <v>51</v>
      </c>
      <c r="AC56" s="10">
        <v>34.5</v>
      </c>
      <c r="AD56" s="8">
        <f t="shared" si="7"/>
        <v>-3.3950216204932442</v>
      </c>
      <c r="AE56" s="8"/>
      <c r="AF56" s="8"/>
      <c r="AG56" s="10"/>
      <c r="AH56" s="8"/>
    </row>
    <row r="57" spans="14:34">
      <c r="N57" s="8"/>
      <c r="O57" s="10">
        <v>81.400000000000006</v>
      </c>
      <c r="P57" s="8">
        <v>0.2883080985115356</v>
      </c>
      <c r="Q57" s="8"/>
      <c r="R57" s="8">
        <f t="shared" si="0"/>
        <v>1768.1371910645357</v>
      </c>
      <c r="S57" s="8">
        <f t="shared" si="1"/>
        <v>18.059052287437478</v>
      </c>
      <c r="T57" s="11">
        <f t="shared" si="2"/>
        <v>0.67864497186197237</v>
      </c>
      <c r="U57" s="8">
        <f t="shared" si="4"/>
        <v>-3.3671472856733589</v>
      </c>
      <c r="V57" s="8">
        <f t="shared" si="3"/>
        <v>0.5851760293957925</v>
      </c>
      <c r="W57" s="8">
        <f t="shared" si="5"/>
        <v>1.2928167834522775E-3</v>
      </c>
      <c r="X57" s="8">
        <f t="shared" si="6"/>
        <v>0.28701528172808333</v>
      </c>
      <c r="Y57" s="8">
        <v>-3.3671810232704229</v>
      </c>
      <c r="Z57" s="11"/>
      <c r="AA57" s="10">
        <v>331.8</v>
      </c>
      <c r="AB57" s="10">
        <v>51</v>
      </c>
      <c r="AC57" s="10">
        <v>34</v>
      </c>
      <c r="AD57" s="8">
        <f t="shared" si="7"/>
        <v>-3.5218251811136252</v>
      </c>
      <c r="AE57" s="8"/>
      <c r="AF57" s="8"/>
      <c r="AG57" s="10"/>
      <c r="AH57" s="8"/>
    </row>
    <row r="58" spans="14:34">
      <c r="N58" s="8"/>
      <c r="O58" s="10">
        <v>83.7</v>
      </c>
      <c r="P58" s="8">
        <v>0.43678846009565575</v>
      </c>
      <c r="Q58" s="8"/>
      <c r="R58" s="8">
        <f t="shared" si="0"/>
        <v>1768.1479590229414</v>
      </c>
      <c r="S58" s="8">
        <f t="shared" si="1"/>
        <v>18.569433587544481</v>
      </c>
      <c r="T58" s="11">
        <f t="shared" si="2"/>
        <v>0.67863881056912956</v>
      </c>
      <c r="U58" s="8">
        <f t="shared" si="4"/>
        <v>-3.3672261436253264</v>
      </c>
      <c r="V58" s="8">
        <f t="shared" si="3"/>
        <v>0.60170929313939669</v>
      </c>
      <c r="W58" s="8">
        <f t="shared" si="5"/>
        <v>1.37167473541977E-3</v>
      </c>
      <c r="X58" s="8">
        <f t="shared" si="6"/>
        <v>0.43541678536023598</v>
      </c>
      <c r="Y58" s="8">
        <v>-3.3672618147479998</v>
      </c>
      <c r="Z58" s="11"/>
      <c r="AA58" s="10">
        <v>350.2</v>
      </c>
      <c r="AB58" s="10">
        <v>51</v>
      </c>
      <c r="AC58" s="10">
        <v>34</v>
      </c>
      <c r="AD58" s="8">
        <f t="shared" si="7"/>
        <v>-3.5218251811136252</v>
      </c>
      <c r="AE58" s="8"/>
      <c r="AF58" s="8"/>
      <c r="AG58" s="10"/>
      <c r="AH58" s="8"/>
    </row>
    <row r="59" spans="14:34">
      <c r="N59" s="8"/>
      <c r="O59" s="10">
        <v>86</v>
      </c>
      <c r="P59" s="8">
        <v>0.12654513653070865</v>
      </c>
      <c r="Q59" s="8"/>
      <c r="R59" s="8">
        <f t="shared" si="0"/>
        <v>1768.1590272750991</v>
      </c>
      <c r="S59" s="8">
        <f t="shared" si="1"/>
        <v>19.079824353410366</v>
      </c>
      <c r="T59" s="11">
        <f t="shared" si="2"/>
        <v>0.67863247760137491</v>
      </c>
      <c r="U59" s="8">
        <f t="shared" si="4"/>
        <v>-3.367307199578514</v>
      </c>
      <c r="V59" s="8">
        <f t="shared" si="3"/>
        <v>0.61824245700833902</v>
      </c>
      <c r="W59" s="8">
        <f t="shared" si="5"/>
        <v>1.4527306886074065E-3</v>
      </c>
      <c r="X59" s="8">
        <f t="shared" si="6"/>
        <v>0.12509240584210124</v>
      </c>
      <c r="Y59" s="8">
        <v>-3.3673448581033671</v>
      </c>
      <c r="Z59" s="11"/>
      <c r="AA59" s="10">
        <v>369.8</v>
      </c>
      <c r="AB59" s="10">
        <v>51</v>
      </c>
      <c r="AC59" s="10">
        <v>34</v>
      </c>
      <c r="AD59" s="8">
        <f t="shared" si="7"/>
        <v>-3.5218251811136252</v>
      </c>
      <c r="AE59" s="8"/>
      <c r="AF59" s="8"/>
      <c r="AG59" s="10"/>
      <c r="AH59" s="8"/>
    </row>
    <row r="60" spans="14:34">
      <c r="N60" s="8"/>
      <c r="O60" s="10">
        <v>88.3</v>
      </c>
      <c r="P60" s="8">
        <v>-0.30604769999567338</v>
      </c>
      <c r="Q60" s="8"/>
      <c r="R60" s="8">
        <f t="shared" si="0"/>
        <v>1768.1703958439311</v>
      </c>
      <c r="S60" s="8">
        <f t="shared" si="1"/>
        <v>19.590224845239888</v>
      </c>
      <c r="T60" s="11">
        <f t="shared" si="2"/>
        <v>0.67862597295792015</v>
      </c>
      <c r="U60" s="8">
        <f t="shared" si="4"/>
        <v>-3.36739045360454</v>
      </c>
      <c r="V60" s="8">
        <f t="shared" si="3"/>
        <v>0.63477551824910539</v>
      </c>
      <c r="W60" s="8">
        <f t="shared" si="5"/>
        <v>1.5359847146334538E-3</v>
      </c>
      <c r="X60" s="8">
        <f t="shared" si="6"/>
        <v>-0.30758368471030684</v>
      </c>
      <c r="Y60" s="8">
        <v>-3.3674301534085442</v>
      </c>
      <c r="Z60" s="11"/>
      <c r="AA60" s="10">
        <v>390.2</v>
      </c>
      <c r="AB60" s="10">
        <v>51</v>
      </c>
      <c r="AC60" s="10">
        <v>34</v>
      </c>
      <c r="AD60" s="8">
        <f t="shared" si="7"/>
        <v>-3.5218251811136252</v>
      </c>
      <c r="AE60" s="8"/>
      <c r="AF60" s="8"/>
      <c r="AG60" s="10"/>
      <c r="AH60" s="8"/>
    </row>
    <row r="61" spans="14:34">
      <c r="N61" s="8"/>
      <c r="O61" s="10">
        <v>90.7</v>
      </c>
      <c r="P61" s="8">
        <v>-0.30604769999567338</v>
      </c>
      <c r="Q61" s="8"/>
      <c r="R61" s="8">
        <f t="shared" si="0"/>
        <v>1768.1825789102359</v>
      </c>
      <c r="S61" s="8">
        <f t="shared" si="1"/>
        <v>20.122827313709056</v>
      </c>
      <c r="T61" s="11">
        <f t="shared" si="2"/>
        <v>0.67861900246879914</v>
      </c>
      <c r="U61" s="8">
        <f t="shared" si="4"/>
        <v>-3.3674796709533981</v>
      </c>
      <c r="V61" s="8">
        <f t="shared" si="3"/>
        <v>0.6520272958421055</v>
      </c>
      <c r="W61" s="8">
        <f t="shared" si="5"/>
        <v>1.6252020634914821E-3</v>
      </c>
      <c r="X61" s="8">
        <f t="shared" si="6"/>
        <v>-0.30767290205916487</v>
      </c>
      <c r="Y61" s="8">
        <v>-3.3675215582298748</v>
      </c>
      <c r="Z61" s="11"/>
      <c r="AA61" s="10">
        <v>411.8</v>
      </c>
      <c r="AB61" s="10">
        <v>51</v>
      </c>
      <c r="AC61" s="10">
        <v>34</v>
      </c>
      <c r="AD61" s="8">
        <f t="shared" si="7"/>
        <v>-3.5218251811136252</v>
      </c>
      <c r="AE61" s="8"/>
      <c r="AF61" s="8"/>
      <c r="AG61" s="10"/>
      <c r="AH61" s="8"/>
    </row>
    <row r="62" spans="14:34">
      <c r="N62" s="8"/>
      <c r="O62" s="10">
        <v>93.2</v>
      </c>
      <c r="P62" s="8">
        <v>-0.28146265771721346</v>
      </c>
      <c r="Q62" s="8"/>
      <c r="R62" s="8">
        <f t="shared" si="0"/>
        <v>1768.1956173813574</v>
      </c>
      <c r="S62" s="8">
        <f t="shared" si="1"/>
        <v>20.677633432903178</v>
      </c>
      <c r="T62" s="11">
        <f t="shared" si="2"/>
        <v>0.67861154276682645</v>
      </c>
      <c r="U62" s="8">
        <f t="shared" si="4"/>
        <v>-3.3675751508971641</v>
      </c>
      <c r="V62" s="8">
        <f t="shared" si="3"/>
        <v>0.66999777211013833</v>
      </c>
      <c r="W62" s="8">
        <f t="shared" si="5"/>
        <v>1.7206820072575013E-3</v>
      </c>
      <c r="X62" s="8">
        <f t="shared" si="6"/>
        <v>-0.28318333972447096</v>
      </c>
      <c r="Y62" s="8">
        <v>-3.3676193791729792</v>
      </c>
      <c r="Z62" s="11"/>
      <c r="AA62" s="10">
        <v>434.8</v>
      </c>
      <c r="AB62" s="10">
        <v>51</v>
      </c>
      <c r="AC62" s="10">
        <v>34</v>
      </c>
      <c r="AD62" s="8">
        <f t="shared" si="7"/>
        <v>-3.5218251811136252</v>
      </c>
      <c r="AE62" s="8"/>
      <c r="AF62" s="8"/>
      <c r="AG62" s="10"/>
      <c r="AH62" s="8"/>
    </row>
    <row r="63" spans="14:34">
      <c r="N63" s="8"/>
      <c r="O63" s="10">
        <v>95.8</v>
      </c>
      <c r="P63" s="8">
        <v>-0.10625646077663475</v>
      </c>
      <c r="Q63" s="8"/>
      <c r="R63" s="8">
        <f t="shared" si="0"/>
        <v>1768.2095538761046</v>
      </c>
      <c r="S63" s="8">
        <f t="shared" si="1"/>
        <v>21.254645012171792</v>
      </c>
      <c r="T63" s="11">
        <f t="shared" si="2"/>
        <v>0.67860356951094425</v>
      </c>
      <c r="U63" s="8">
        <f t="shared" si="4"/>
        <v>-3.3676772051994237</v>
      </c>
      <c r="V63" s="8">
        <f t="shared" si="3"/>
        <v>0.68868692794486697</v>
      </c>
      <c r="W63" s="8">
        <f t="shared" si="5"/>
        <v>1.8227363095171256E-3</v>
      </c>
      <c r="X63" s="8">
        <f t="shared" si="6"/>
        <v>-0.10807919708615188</v>
      </c>
      <c r="Y63" s="8">
        <v>-3.367723935640667</v>
      </c>
      <c r="Z63" s="11"/>
      <c r="AA63" s="10">
        <v>458.8</v>
      </c>
      <c r="AB63" s="10">
        <v>51</v>
      </c>
      <c r="AC63" s="10">
        <v>34</v>
      </c>
      <c r="AD63" s="8">
        <f t="shared" si="7"/>
        <v>-3.5218251811136252</v>
      </c>
      <c r="AE63" s="8"/>
      <c r="AF63" s="8"/>
      <c r="AG63" s="10"/>
      <c r="AH63" s="8"/>
    </row>
    <row r="64" spans="14:34">
      <c r="N64" s="8"/>
      <c r="O64" s="10">
        <v>98.4</v>
      </c>
      <c r="P64" s="8">
        <v>-9.7896604849225355E-2</v>
      </c>
      <c r="Q64" s="8"/>
      <c r="R64" s="8">
        <f t="shared" si="0"/>
        <v>1768.2238742741115</v>
      </c>
      <c r="S64" s="8">
        <f t="shared" si="1"/>
        <v>21.831670436981959</v>
      </c>
      <c r="T64" s="11">
        <f t="shared" si="2"/>
        <v>0.67859537686904248</v>
      </c>
      <c r="U64" s="8">
        <f t="shared" si="4"/>
        <v>-3.3677820687989621</v>
      </c>
      <c r="V64" s="8">
        <f t="shared" si="3"/>
        <v>0.70737593762935358</v>
      </c>
      <c r="W64" s="8">
        <f t="shared" si="5"/>
        <v>1.9275999090555551E-3</v>
      </c>
      <c r="X64" s="8">
        <f t="shared" si="6"/>
        <v>-9.982420475828091E-2</v>
      </c>
      <c r="Y64" s="8">
        <v>-3.3678313702564284</v>
      </c>
      <c r="Z64" s="11"/>
      <c r="AA64" s="10">
        <v>484.2</v>
      </c>
      <c r="AB64" s="10">
        <v>51</v>
      </c>
      <c r="AC64" s="10">
        <v>34</v>
      </c>
      <c r="AD64" s="8">
        <f t="shared" si="7"/>
        <v>-3.5218251811136252</v>
      </c>
      <c r="AE64" s="8"/>
      <c r="AF64" s="8"/>
      <c r="AG64" s="10"/>
      <c r="AH64" s="8"/>
    </row>
    <row r="65" spans="14:34">
      <c r="N65" s="8"/>
      <c r="O65" s="10">
        <v>101.1</v>
      </c>
      <c r="P65" s="8">
        <v>-0.20690520733238316</v>
      </c>
      <c r="Q65" s="8"/>
      <c r="R65" s="8">
        <f t="shared" si="0"/>
        <v>1768.239151832779</v>
      </c>
      <c r="S65" s="8">
        <f t="shared" si="1"/>
        <v>22.430904204938599</v>
      </c>
      <c r="T65" s="11">
        <f t="shared" si="2"/>
        <v>0.67858663691896026</v>
      </c>
      <c r="U65" s="8">
        <f t="shared" si="4"/>
        <v>-3.3678939391908274</v>
      </c>
      <c r="V65" s="8">
        <f t="shared" si="3"/>
        <v>0.72678359641808177</v>
      </c>
      <c r="W65" s="8">
        <f t="shared" si="5"/>
        <v>2.039470300920776E-3</v>
      </c>
      <c r="X65" s="8">
        <f t="shared" si="6"/>
        <v>-0.20894467763330393</v>
      </c>
      <c r="Y65" s="8">
        <v>-3.3679459834243457</v>
      </c>
      <c r="Z65" s="11"/>
      <c r="AA65" s="10">
        <v>511.2</v>
      </c>
      <c r="AB65" s="10">
        <v>51</v>
      </c>
      <c r="AC65" s="10">
        <v>34</v>
      </c>
      <c r="AD65" s="8">
        <f t="shared" si="7"/>
        <v>-3.5218251811136252</v>
      </c>
      <c r="AE65" s="8"/>
      <c r="AF65" s="8"/>
      <c r="AG65" s="10"/>
      <c r="AH65" s="8"/>
    </row>
    <row r="66" spans="14:34">
      <c r="N66" s="8"/>
      <c r="O66" s="10">
        <v>103.8</v>
      </c>
      <c r="P66" s="8">
        <v>-7.4293629352112589E-2</v>
      </c>
      <c r="Q66" s="8"/>
      <c r="R66" s="8">
        <f t="shared" si="0"/>
        <v>1768.2548434781243</v>
      </c>
      <c r="S66" s="8">
        <f t="shared" si="1"/>
        <v>23.030153730408465</v>
      </c>
      <c r="T66" s="11">
        <f t="shared" si="2"/>
        <v>0.6785776603795749</v>
      </c>
      <c r="U66" s="8">
        <f t="shared" si="4"/>
        <v>-3.3680088393994305</v>
      </c>
      <c r="V66" s="8">
        <f t="shared" si="3"/>
        <v>0.74619108883934604</v>
      </c>
      <c r="W66" s="8">
        <f t="shared" si="5"/>
        <v>2.1543705095239396E-3</v>
      </c>
      <c r="X66" s="8">
        <f t="shared" si="6"/>
        <v>-7.6447999861636529E-2</v>
      </c>
      <c r="Y66" s="8">
        <v>-3.3680637006593432</v>
      </c>
      <c r="Z66" s="11"/>
      <c r="AA66" s="10">
        <v>539.6</v>
      </c>
      <c r="AB66" s="10">
        <v>51</v>
      </c>
      <c r="AC66" s="10">
        <v>34</v>
      </c>
      <c r="AD66" s="8">
        <f t="shared" si="7"/>
        <v>-3.5218251811136252</v>
      </c>
      <c r="AE66" s="8"/>
      <c r="AF66" s="8"/>
      <c r="AG66" s="10"/>
      <c r="AH66" s="8"/>
    </row>
    <row r="67" spans="14:34">
      <c r="N67" s="8"/>
      <c r="O67" s="10">
        <v>106.7</v>
      </c>
      <c r="P67" s="8">
        <v>-6.6882460269326316E-2</v>
      </c>
      <c r="Q67" s="8"/>
      <c r="R67" s="8">
        <f t="shared" si="0"/>
        <v>1768.2721587510691</v>
      </c>
      <c r="S67" s="8">
        <f t="shared" si="1"/>
        <v>23.673810141759613</v>
      </c>
      <c r="T67" s="11">
        <f t="shared" si="2"/>
        <v>0.67856775538350822</v>
      </c>
      <c r="U67" s="8">
        <f t="shared" si="4"/>
        <v>-3.3681356256696455</v>
      </c>
      <c r="V67" s="8">
        <f t="shared" si="3"/>
        <v>0.76703598288715602</v>
      </c>
      <c r="W67" s="8">
        <f t="shared" si="5"/>
        <v>2.2811567797389465E-3</v>
      </c>
      <c r="X67" s="8">
        <f t="shared" si="6"/>
        <v>-6.9163617049065262E-2</v>
      </c>
      <c r="Y67" s="8">
        <v>-3.3681935953295521</v>
      </c>
      <c r="Z67" s="11"/>
      <c r="AA67" s="10">
        <v>569.6</v>
      </c>
      <c r="AB67" s="10">
        <v>51</v>
      </c>
      <c r="AC67" s="10">
        <v>34</v>
      </c>
      <c r="AD67" s="8">
        <f t="shared" si="7"/>
        <v>-3.5218251811136252</v>
      </c>
      <c r="AE67" s="8"/>
      <c r="AF67" s="8"/>
      <c r="AG67" s="10"/>
      <c r="AH67" s="8"/>
    </row>
    <row r="68" spans="14:34">
      <c r="N68" s="8"/>
      <c r="O68" s="10">
        <v>109.6</v>
      </c>
      <c r="P68" s="8">
        <v>6.1799739838861001E-2</v>
      </c>
      <c r="Q68" s="8"/>
      <c r="R68" s="8">
        <f t="shared" si="0"/>
        <v>1768.2899518376662</v>
      </c>
      <c r="S68" s="8">
        <f t="shared" si="1"/>
        <v>24.317485739001341</v>
      </c>
      <c r="T68" s="11">
        <f t="shared" si="2"/>
        <v>0.67855757744598277</v>
      </c>
      <c r="U68" s="8">
        <f t="shared" si="4"/>
        <v>-3.36826590758238</v>
      </c>
      <c r="V68" s="8">
        <f t="shared" si="3"/>
        <v>0.7878806743233725</v>
      </c>
      <c r="W68" s="8">
        <f t="shared" si="5"/>
        <v>2.4114386924733999E-3</v>
      </c>
      <c r="X68" s="8">
        <f t="shared" si="6"/>
        <v>5.9388301146387601E-2</v>
      </c>
      <c r="Y68" s="8">
        <v>-3.3683270713019775</v>
      </c>
      <c r="Z68" s="11"/>
      <c r="AA68" s="10">
        <v>601</v>
      </c>
      <c r="AB68" s="10">
        <v>51</v>
      </c>
      <c r="AC68" s="10">
        <v>34</v>
      </c>
      <c r="AD68" s="8">
        <f t="shared" si="7"/>
        <v>-3.5218251811136252</v>
      </c>
      <c r="AE68" s="8"/>
      <c r="AF68" s="8"/>
      <c r="AG68" s="10"/>
      <c r="AH68" s="8"/>
    </row>
    <row r="69" spans="14:34">
      <c r="N69" s="8"/>
      <c r="O69" s="10">
        <v>112.6</v>
      </c>
      <c r="P69" s="8">
        <v>-0.27752258523503315</v>
      </c>
      <c r="Q69" s="8"/>
      <c r="R69" s="8">
        <f t="shared" ref="R69:R132" si="8">(1/((1/$E$5+1/(($E$9^2+(2*PI()*O69*$E$7)^2)^0.5)/(1+(2*PI()*O69*$E$7)^2/$E$9^2)^0.5)^2+(2*PI()*O69*$E$6-1/(($E$9^2+(2*PI()*O69*$E$7)^2)^0.5)/(1+$E$9^2/(2*PI()*O69*$E$7)^2)^0.5)^2))^0.5/(1+(2*PI()*O69*$E$6-1/(($E$9^2+(2*PI()*O69*$E$7)^2)^0.5)/(1+$E$9^2/(2*PI()*O69*$E$7)^2)^0.5)^2/(1/$E$5+1/(($E$9^2+(2*PI()*O69*$E$7)^2)^0.5)/(1+(2*PI()*O69*$E$7)^2/$E$9^2)^0.5)^2)^0.5+$E$4</f>
        <v>1768.3088613535892</v>
      </c>
      <c r="S69" s="8">
        <f t="shared" ref="S69:S132" si="9">(1/((1/$E$5+1/(($E$9^2+(2*PI()*O69*$E$7)^2)^0.5)/(1+(2*PI()*O69*$E$7)^2/$E$9^2)^0.5)^2+(2*PI()*O69*$E$6-1/(($E$9^2+(2*PI()*O69*$E$7)^2)^0.5)/(1+$E$9^2/(2*PI()*O69*$E$7)^2)^0.5)^2))^0.5/(1+(1/$E$5+1/(($E$9^2+(2*PI()*O69*$E$7)^2)^0.5)/(1+(2*PI()*O69*$E$7)^2/$E$9^2)^0.5)^2/(2*PI()*O69*$E$6-1/(($E$9^2+(2*PI()*O69*$E$7)^2)^0.5)/(1+$E$9^2/(2*PI()*O69*$E$7)^2)^0.5)^2)^0.5*IF(2*PI()*O69*$E$6-1/(($E$9^2+(2*PI()*O69*$E$7)^2)^0.5)/(1+$E$9^2/(2*PI()*O69*$E$7)^2)&lt;0,-1,1)</f>
        <v>24.983377791532906</v>
      </c>
      <c r="T69" s="11">
        <f t="shared" ref="T69:T132" si="10">$E$4/(R69^2+S69^2)^0.5</f>
        <v>0.67854676132156311</v>
      </c>
      <c r="U69" s="8">
        <f t="shared" si="4"/>
        <v>-3.3684043606995639</v>
      </c>
      <c r="V69" s="8">
        <f t="shared" ref="V69:V132" si="11">ATAN(S69/R69)/2/PI()*360</f>
        <v>0.80944392911805296</v>
      </c>
      <c r="W69" s="8">
        <f t="shared" si="5"/>
        <v>2.5498918096573675E-3</v>
      </c>
      <c r="X69" s="8">
        <f t="shared" si="6"/>
        <v>-0.28007247704469052</v>
      </c>
      <c r="Y69" s="8">
        <v>-3.3684689187612311</v>
      </c>
      <c r="Z69" s="11"/>
      <c r="AA69" s="10">
        <v>634.6</v>
      </c>
      <c r="AB69" s="10">
        <v>51</v>
      </c>
      <c r="AC69" s="10">
        <v>34</v>
      </c>
      <c r="AD69" s="8">
        <f t="shared" si="7"/>
        <v>-3.5218251811136252</v>
      </c>
      <c r="AE69" s="8"/>
      <c r="AF69" s="8"/>
      <c r="AG69" s="10"/>
      <c r="AH69" s="8"/>
    </row>
    <row r="70" spans="14:34">
      <c r="N70" s="8"/>
      <c r="O70" s="10">
        <v>115.7</v>
      </c>
      <c r="P70" s="8">
        <v>-0.25845366508856671</v>
      </c>
      <c r="Q70" s="8"/>
      <c r="R70" s="8">
        <f t="shared" si="8"/>
        <v>1768.3289385086805</v>
      </c>
      <c r="S70" s="8">
        <f t="shared" si="9"/>
        <v>25.671489015868946</v>
      </c>
      <c r="T70" s="11">
        <f t="shared" si="10"/>
        <v>0.67853527779867584</v>
      </c>
      <c r="U70" s="8">
        <f t="shared" ref="U70:U133" si="12">20*LOG(T70)</f>
        <v>-3.3685513593475185</v>
      </c>
      <c r="V70" s="8">
        <f t="shared" si="11"/>
        <v>0.83172571854769139</v>
      </c>
      <c r="W70" s="8">
        <f t="shared" ref="W70:W133" si="13">-U70+U$5</f>
        <v>2.6968904576119002E-3</v>
      </c>
      <c r="X70" s="8">
        <f t="shared" ref="X70:X133" si="14">+P70+U70-U$5</f>
        <v>-0.26115055554617861</v>
      </c>
      <c r="Y70" s="8">
        <v>-3.3686195212018859</v>
      </c>
      <c r="Z70" s="11"/>
      <c r="AA70" s="10">
        <v>669.8</v>
      </c>
      <c r="AB70" s="10">
        <v>51</v>
      </c>
      <c r="AC70" s="10">
        <v>34</v>
      </c>
      <c r="AD70" s="8">
        <f t="shared" ref="AD70:AD133" si="15">20*LOG(AC70/AB70)</f>
        <v>-3.5218251811136252</v>
      </c>
      <c r="AE70" s="8"/>
      <c r="AF70" s="8"/>
      <c r="AG70" s="10"/>
      <c r="AH70" s="8"/>
    </row>
    <row r="71" spans="14:34">
      <c r="N71" s="8"/>
      <c r="O71" s="10">
        <v>118.9</v>
      </c>
      <c r="P71" s="8">
        <v>-0.3382633197446836</v>
      </c>
      <c r="Q71" s="8"/>
      <c r="R71" s="8">
        <f t="shared" si="8"/>
        <v>1768.3502362335776</v>
      </c>
      <c r="S71" s="8">
        <f t="shared" si="9"/>
        <v>26.381822320250343</v>
      </c>
      <c r="T71" s="11">
        <f t="shared" si="10"/>
        <v>0.6785230966915563</v>
      </c>
      <c r="U71" s="8">
        <f t="shared" si="12"/>
        <v>-3.3687072903731865</v>
      </c>
      <c r="V71" s="8">
        <f t="shared" si="11"/>
        <v>0.85472601185443509</v>
      </c>
      <c r="W71" s="8">
        <f t="shared" si="13"/>
        <v>2.8528214832799215E-3</v>
      </c>
      <c r="X71" s="8">
        <f t="shared" si="14"/>
        <v>-0.34111614122796352</v>
      </c>
      <c r="Y71" s="8">
        <v>-3.3687792749449836</v>
      </c>
      <c r="Z71" s="11"/>
      <c r="AA71" s="10">
        <v>707</v>
      </c>
      <c r="AB71" s="10">
        <v>51</v>
      </c>
      <c r="AC71" s="10">
        <v>34</v>
      </c>
      <c r="AD71" s="8">
        <f t="shared" si="15"/>
        <v>-3.5218251811136252</v>
      </c>
      <c r="AE71" s="8"/>
      <c r="AF71" s="8"/>
      <c r="AG71" s="10"/>
      <c r="AH71" s="8"/>
    </row>
    <row r="72" spans="14:34">
      <c r="N72" s="8"/>
      <c r="O72" s="10">
        <v>122.1</v>
      </c>
      <c r="P72" s="8">
        <v>-0.19138082493682873</v>
      </c>
      <c r="Q72" s="8"/>
      <c r="R72" s="8">
        <f t="shared" si="8"/>
        <v>1768.3721160566251</v>
      </c>
      <c r="S72" s="8">
        <f t="shared" si="9"/>
        <v>27.092181658159994</v>
      </c>
      <c r="T72" s="11">
        <f t="shared" si="10"/>
        <v>0.67851058324070601</v>
      </c>
      <c r="U72" s="8">
        <f t="shared" si="12"/>
        <v>-3.3688674786642911</v>
      </c>
      <c r="V72" s="8">
        <f t="shared" si="11"/>
        <v>0.87772603008335148</v>
      </c>
      <c r="W72" s="8">
        <f t="shared" si="13"/>
        <v>3.0130097743845674E-3</v>
      </c>
      <c r="X72" s="8">
        <f t="shared" si="14"/>
        <v>-0.1943938347112133</v>
      </c>
      <c r="Y72" s="8">
        <v>-3.368943390258075</v>
      </c>
      <c r="Z72" s="11"/>
      <c r="AA72" s="10">
        <v>746.2</v>
      </c>
      <c r="AB72" s="10">
        <v>51</v>
      </c>
      <c r="AC72" s="10">
        <v>34</v>
      </c>
      <c r="AD72" s="8">
        <f t="shared" si="15"/>
        <v>-3.5218251811136252</v>
      </c>
      <c r="AE72" s="8"/>
      <c r="AF72" s="8"/>
      <c r="AG72" s="10"/>
      <c r="AH72" s="8"/>
    </row>
    <row r="73" spans="14:34">
      <c r="N73" s="8"/>
      <c r="O73" s="10">
        <v>125.5</v>
      </c>
      <c r="P73" s="8">
        <v>2.7965255244751575E-2</v>
      </c>
      <c r="Q73" s="8"/>
      <c r="R73" s="8">
        <f t="shared" si="8"/>
        <v>1768.3960012735756</v>
      </c>
      <c r="S73" s="8">
        <f t="shared" si="9"/>
        <v>27.84696776397832</v>
      </c>
      <c r="T73" s="11">
        <f t="shared" si="10"/>
        <v>0.67849692354575242</v>
      </c>
      <c r="U73" s="8">
        <f t="shared" si="12"/>
        <v>-3.3690423437291743</v>
      </c>
      <c r="V73" s="8">
        <f t="shared" si="11"/>
        <v>0.90216323971209655</v>
      </c>
      <c r="W73" s="8">
        <f t="shared" si="13"/>
        <v>3.1878748392677458E-3</v>
      </c>
      <c r="X73" s="8">
        <f t="shared" si="14"/>
        <v>2.4777380405483829E-2</v>
      </c>
      <c r="Y73" s="8">
        <v>-3.3691225420723732</v>
      </c>
      <c r="Z73" s="11"/>
      <c r="AA73" s="10">
        <v>787.6</v>
      </c>
      <c r="AB73" s="10">
        <v>51</v>
      </c>
      <c r="AC73" s="10">
        <v>34</v>
      </c>
      <c r="AD73" s="8">
        <f t="shared" si="15"/>
        <v>-3.5218251811136252</v>
      </c>
      <c r="AE73" s="8"/>
      <c r="AF73" s="8"/>
      <c r="AG73" s="10"/>
      <c r="AH73" s="8"/>
    </row>
    <row r="74" spans="14:34">
      <c r="N74" s="8"/>
      <c r="O74" s="10">
        <v>128.9</v>
      </c>
      <c r="P74" s="8">
        <v>-6.5425951564961338E-2</v>
      </c>
      <c r="Q74" s="8"/>
      <c r="R74" s="8">
        <f t="shared" si="8"/>
        <v>1768.4205438320203</v>
      </c>
      <c r="S74" s="8">
        <f t="shared" si="9"/>
        <v>28.601784891823051</v>
      </c>
      <c r="T74" s="11">
        <f t="shared" si="10"/>
        <v>0.67848288865879214</v>
      </c>
      <c r="U74" s="8">
        <f t="shared" si="12"/>
        <v>-3.3692220154945578</v>
      </c>
      <c r="V74" s="8">
        <f t="shared" si="11"/>
        <v>0.9266001214468409</v>
      </c>
      <c r="W74" s="8">
        <f t="shared" si="13"/>
        <v>3.367546604651217E-3</v>
      </c>
      <c r="X74" s="8">
        <f t="shared" si="14"/>
        <v>-6.8793498169612555E-2</v>
      </c>
      <c r="Y74" s="8">
        <v>-3.3693066183408593</v>
      </c>
      <c r="Z74" s="11"/>
      <c r="AA74" s="10">
        <v>831.4</v>
      </c>
      <c r="AB74" s="10">
        <v>51</v>
      </c>
      <c r="AC74" s="10">
        <v>33.9</v>
      </c>
      <c r="AD74" s="8">
        <f t="shared" si="15"/>
        <v>-3.5474095578970841</v>
      </c>
      <c r="AE74" s="8"/>
      <c r="AF74" s="8"/>
      <c r="AG74" s="10"/>
      <c r="AH74" s="8"/>
    </row>
    <row r="75" spans="14:34">
      <c r="N75" s="8"/>
      <c r="O75" s="10">
        <v>132.4</v>
      </c>
      <c r="P75" s="8">
        <v>-0.13611516889493203</v>
      </c>
      <c r="Q75" s="8"/>
      <c r="R75" s="8">
        <f t="shared" si="8"/>
        <v>1768.4464949738413</v>
      </c>
      <c r="S75" s="8">
        <f t="shared" si="9"/>
        <v>29.378835814698014</v>
      </c>
      <c r="T75" s="11">
        <f t="shared" si="10"/>
        <v>0.67846804907015512</v>
      </c>
      <c r="U75" s="8">
        <f t="shared" si="12"/>
        <v>-3.3694119929294031</v>
      </c>
      <c r="V75" s="8">
        <f t="shared" si="11"/>
        <v>0.95175538305631247</v>
      </c>
      <c r="W75" s="8">
        <f t="shared" si="13"/>
        <v>3.5575240394964958E-3</v>
      </c>
      <c r="X75" s="8">
        <f t="shared" si="14"/>
        <v>-0.13967269293442852</v>
      </c>
      <c r="Y75" s="8">
        <v>-3.3695012528247092</v>
      </c>
      <c r="Z75" s="11"/>
      <c r="AA75" s="10">
        <v>877.4</v>
      </c>
      <c r="AB75" s="10">
        <v>51</v>
      </c>
      <c r="AC75" s="10">
        <v>33.9</v>
      </c>
      <c r="AD75" s="8">
        <f t="shared" si="15"/>
        <v>-3.5474095578970841</v>
      </c>
      <c r="AE75" s="8"/>
      <c r="AF75" s="8"/>
      <c r="AG75" s="10"/>
      <c r="AH75" s="8"/>
    </row>
    <row r="76" spans="14:34">
      <c r="N76" s="8"/>
      <c r="O76" s="10">
        <v>136.1</v>
      </c>
      <c r="P76" s="8">
        <v>-0.24290148611170537</v>
      </c>
      <c r="Q76" s="8"/>
      <c r="R76" s="8">
        <f t="shared" si="8"/>
        <v>1768.4746867253455</v>
      </c>
      <c r="S76" s="8">
        <f t="shared" si="9"/>
        <v>30.200327378493476</v>
      </c>
      <c r="T76" s="11">
        <f t="shared" si="10"/>
        <v>0.67845192918126329</v>
      </c>
      <c r="U76" s="8">
        <f t="shared" si="12"/>
        <v>-3.3696183655646994</v>
      </c>
      <c r="V76" s="8">
        <f t="shared" si="11"/>
        <v>0.97834768923594795</v>
      </c>
      <c r="W76" s="8">
        <f t="shared" si="13"/>
        <v>3.7638966747928215E-3</v>
      </c>
      <c r="X76" s="8">
        <f t="shared" si="14"/>
        <v>-0.24666538278649819</v>
      </c>
      <c r="Y76" s="8">
        <v>-3.3697126843123328</v>
      </c>
      <c r="Z76" s="11"/>
      <c r="AA76" s="10">
        <v>926.2</v>
      </c>
      <c r="AB76" s="10">
        <v>51</v>
      </c>
      <c r="AC76" s="10">
        <v>33.9</v>
      </c>
      <c r="AD76" s="8">
        <f t="shared" si="15"/>
        <v>-3.5474095578970841</v>
      </c>
      <c r="AE76" s="8"/>
      <c r="AF76" s="8"/>
      <c r="AG76" s="10"/>
      <c r="AH76" s="8"/>
    </row>
    <row r="77" spans="14:34">
      <c r="N77" s="8"/>
      <c r="O77" s="10">
        <v>139.80000000000001</v>
      </c>
      <c r="P77" s="8">
        <v>-4.8583034443083761E-2</v>
      </c>
      <c r="Q77" s="8"/>
      <c r="R77" s="8">
        <f t="shared" si="8"/>
        <v>1768.5036573595487</v>
      </c>
      <c r="S77" s="8">
        <f t="shared" si="9"/>
        <v>31.021858786024559</v>
      </c>
      <c r="T77" s="11">
        <f t="shared" si="10"/>
        <v>0.67843536495454437</v>
      </c>
      <c r="U77" s="8">
        <f t="shared" si="12"/>
        <v>-3.36983043188126</v>
      </c>
      <c r="V77" s="8">
        <f t="shared" si="11"/>
        <v>1.0049395740440132</v>
      </c>
      <c r="W77" s="8">
        <f t="shared" si="13"/>
        <v>3.9759629913533878E-3</v>
      </c>
      <c r="X77" s="8">
        <f t="shared" si="14"/>
        <v>-5.2558997434437149E-2</v>
      </c>
      <c r="Y77" s="8">
        <v>-3.369929948939113</v>
      </c>
      <c r="Z77" s="11"/>
      <c r="AA77" s="10">
        <v>977.6</v>
      </c>
      <c r="AB77" s="10">
        <v>51</v>
      </c>
      <c r="AC77" s="10">
        <v>33.9</v>
      </c>
      <c r="AD77" s="8">
        <f t="shared" si="15"/>
        <v>-3.5474095578970841</v>
      </c>
      <c r="AE77" s="8"/>
      <c r="AF77" s="8"/>
      <c r="AG77" s="10"/>
      <c r="AH77" s="8"/>
    </row>
    <row r="78" spans="14:34">
      <c r="N78" s="8"/>
      <c r="O78" s="10">
        <v>143.6</v>
      </c>
      <c r="P78" s="8">
        <v>5.0685356187941011E-2</v>
      </c>
      <c r="Q78" s="8"/>
      <c r="R78" s="8">
        <f t="shared" si="8"/>
        <v>1768.5342218905969</v>
      </c>
      <c r="S78" s="8">
        <f t="shared" si="9"/>
        <v>31.865636357426869</v>
      </c>
      <c r="T78" s="11">
        <f t="shared" si="10"/>
        <v>0.67841789052664281</v>
      </c>
      <c r="U78" s="8">
        <f t="shared" si="12"/>
        <v>-3.3700541568148692</v>
      </c>
      <c r="V78" s="8">
        <f t="shared" si="11"/>
        <v>1.0322497076972958</v>
      </c>
      <c r="W78" s="8">
        <f t="shared" si="13"/>
        <v>4.199687924962614E-3</v>
      </c>
      <c r="X78" s="8">
        <f t="shared" si="14"/>
        <v>4.6485668262978397E-2</v>
      </c>
      <c r="Y78" s="8">
        <v>-3.3701591578431893</v>
      </c>
      <c r="Z78" s="11"/>
      <c r="AA78" s="9">
        <v>1031.8</v>
      </c>
      <c r="AB78" s="10">
        <v>51</v>
      </c>
      <c r="AC78" s="10">
        <v>33.799999999999997</v>
      </c>
      <c r="AD78" s="8">
        <f t="shared" si="15"/>
        <v>-3.5730695164056332</v>
      </c>
      <c r="AE78" s="8"/>
      <c r="AF78" s="8"/>
      <c r="AG78" s="10"/>
      <c r="AH78" s="8"/>
    </row>
    <row r="79" spans="14:34">
      <c r="N79" s="8"/>
      <c r="O79" s="10">
        <v>147.6</v>
      </c>
      <c r="P79" s="8">
        <v>-0.13611516889493203</v>
      </c>
      <c r="Q79" s="8"/>
      <c r="R79" s="8">
        <f t="shared" si="8"/>
        <v>1768.5672829992159</v>
      </c>
      <c r="S79" s="8">
        <f t="shared" si="9"/>
        <v>32.753871204080568</v>
      </c>
      <c r="T79" s="11">
        <f t="shared" si="10"/>
        <v>0.6783989900485734</v>
      </c>
      <c r="U79" s="8">
        <f t="shared" si="12"/>
        <v>-3.3702961459424783</v>
      </c>
      <c r="V79" s="8">
        <f t="shared" si="11"/>
        <v>1.0609967097083133</v>
      </c>
      <c r="W79" s="8">
        <f t="shared" si="13"/>
        <v>4.441677052571702E-3</v>
      </c>
      <c r="X79" s="8">
        <f t="shared" si="14"/>
        <v>-0.14055684594750373</v>
      </c>
      <c r="Y79" s="8">
        <v>-3.3704070784924638</v>
      </c>
      <c r="Z79" s="11"/>
      <c r="AA79" s="9">
        <v>1089.2</v>
      </c>
      <c r="AB79" s="10">
        <v>51</v>
      </c>
      <c r="AC79" s="10">
        <v>33.799999999999997</v>
      </c>
      <c r="AD79" s="8">
        <f t="shared" si="15"/>
        <v>-3.5730695164056332</v>
      </c>
      <c r="AE79" s="8"/>
      <c r="AF79" s="8"/>
      <c r="AG79" s="10"/>
      <c r="AH79" s="8"/>
    </row>
    <row r="80" spans="14:34">
      <c r="N80" s="8"/>
      <c r="O80" s="10">
        <v>151.6</v>
      </c>
      <c r="P80" s="8">
        <v>-3.7968479000056732E-2</v>
      </c>
      <c r="Q80" s="8"/>
      <c r="R80" s="8">
        <f t="shared" si="8"/>
        <v>1768.6012549969064</v>
      </c>
      <c r="S80" s="8">
        <f t="shared" si="9"/>
        <v>33.642156556381792</v>
      </c>
      <c r="T80" s="11">
        <f t="shared" si="10"/>
        <v>0.67837957023695339</v>
      </c>
      <c r="U80" s="8">
        <f t="shared" si="12"/>
        <v>-3.3705447912932707</v>
      </c>
      <c r="V80" s="8">
        <f t="shared" si="11"/>
        <v>1.0897431772416624</v>
      </c>
      <c r="W80" s="8">
        <f t="shared" si="13"/>
        <v>4.6903224033640889E-3</v>
      </c>
      <c r="X80" s="8">
        <f t="shared" si="14"/>
        <v>-4.2658801403420821E-2</v>
      </c>
      <c r="Y80" s="8">
        <v>-3.3706618183645549</v>
      </c>
      <c r="Z80" s="11"/>
      <c r="AA80" s="9">
        <v>1149.5999999999999</v>
      </c>
      <c r="AB80" s="10">
        <v>51</v>
      </c>
      <c r="AC80" s="10">
        <v>33.700000000000003</v>
      </c>
      <c r="AD80" s="8">
        <f t="shared" si="15"/>
        <v>-3.5988055045319536</v>
      </c>
      <c r="AE80" s="8"/>
      <c r="AF80" s="8"/>
      <c r="AG80" s="10"/>
      <c r="AH80" s="8"/>
    </row>
    <row r="81" spans="1:43">
      <c r="N81" s="8"/>
      <c r="O81" s="10">
        <v>155.69999999999999</v>
      </c>
      <c r="P81" s="8">
        <v>-3.7968479000056732E-2</v>
      </c>
      <c r="Q81" s="8"/>
      <c r="R81" s="8">
        <f t="shared" si="8"/>
        <v>1768.6370218495513</v>
      </c>
      <c r="S81" s="8">
        <f t="shared" si="9"/>
        <v>34.552702891801758</v>
      </c>
      <c r="T81" s="11">
        <f t="shared" si="10"/>
        <v>0.67835912595159964</v>
      </c>
      <c r="U81" s="8">
        <f t="shared" si="12"/>
        <v>-3.3708065613847764</v>
      </c>
      <c r="V81" s="8">
        <f t="shared" si="11"/>
        <v>1.1192077364632365</v>
      </c>
      <c r="W81" s="8">
        <f t="shared" si="13"/>
        <v>4.9520924948698308E-3</v>
      </c>
      <c r="X81" s="8">
        <f t="shared" si="14"/>
        <v>-4.2920571494926563E-2</v>
      </c>
      <c r="Y81" s="8">
        <v>-3.3709300045073389</v>
      </c>
      <c r="Z81" s="11"/>
      <c r="AA81" s="9">
        <v>1213.4000000000001</v>
      </c>
      <c r="AB81" s="10">
        <v>51</v>
      </c>
      <c r="AC81" s="10">
        <v>33.6</v>
      </c>
      <c r="AD81" s="8">
        <f t="shared" si="15"/>
        <v>-3.6246179741618469</v>
      </c>
      <c r="AE81" s="8"/>
      <c r="AF81" s="8"/>
      <c r="AG81" s="10"/>
      <c r="AH81" s="8"/>
    </row>
    <row r="82" spans="1:43">
      <c r="N82" s="8"/>
      <c r="O82" s="10">
        <v>160</v>
      </c>
      <c r="P82" s="8">
        <v>-0.14248545861069317</v>
      </c>
      <c r="Q82" s="8"/>
      <c r="R82" s="8">
        <f t="shared" si="8"/>
        <v>1768.675562090584</v>
      </c>
      <c r="S82" s="8">
        <f t="shared" si="9"/>
        <v>35.507726287825996</v>
      </c>
      <c r="T82" s="11">
        <f t="shared" si="10"/>
        <v>0.67833709816934062</v>
      </c>
      <c r="U82" s="8">
        <f t="shared" si="12"/>
        <v>-3.3710886155134578</v>
      </c>
      <c r="V82" s="8">
        <f t="shared" si="11"/>
        <v>1.1501089542292846</v>
      </c>
      <c r="W82" s="8">
        <f t="shared" si="13"/>
        <v>5.2341466235512613E-3</v>
      </c>
      <c r="X82" s="8">
        <f t="shared" si="14"/>
        <v>-0.14771960523424443</v>
      </c>
      <c r="Y82" s="8">
        <v>-3.3712189716599275</v>
      </c>
      <c r="Z82" s="11"/>
      <c r="AA82" s="9">
        <v>1280.8</v>
      </c>
      <c r="AB82" s="10">
        <v>51</v>
      </c>
      <c r="AC82" s="10">
        <v>33.4</v>
      </c>
      <c r="AD82" s="8">
        <f t="shared" si="15"/>
        <v>-3.6764741857274381</v>
      </c>
      <c r="AE82" s="8"/>
      <c r="AF82" s="8"/>
      <c r="AG82" s="10"/>
      <c r="AH82" s="8"/>
    </row>
    <row r="83" spans="1:43">
      <c r="N83" s="8"/>
      <c r="O83" s="10">
        <v>164.4</v>
      </c>
      <c r="P83" s="8">
        <v>-0.21379603644273004</v>
      </c>
      <c r="Q83" s="8"/>
      <c r="R83" s="8">
        <f t="shared" si="8"/>
        <v>1768.71608908197</v>
      </c>
      <c r="S83" s="8">
        <f t="shared" si="9"/>
        <v>36.48502504321791</v>
      </c>
      <c r="T83" s="11">
        <f t="shared" si="10"/>
        <v>0.678313936832595</v>
      </c>
      <c r="U83" s="8">
        <f t="shared" si="12"/>
        <v>-3.3713851940877144</v>
      </c>
      <c r="V83" s="8">
        <f t="shared" si="11"/>
        <v>1.1817281111414546</v>
      </c>
      <c r="W83" s="8">
        <f t="shared" si="13"/>
        <v>5.5307251978078398E-3</v>
      </c>
      <c r="X83" s="8">
        <f t="shared" si="14"/>
        <v>-0.21932676164053788</v>
      </c>
      <c r="Y83" s="8">
        <v>-3.3715228190285984</v>
      </c>
      <c r="Z83" s="11"/>
      <c r="AA83" s="9">
        <v>1351.8</v>
      </c>
      <c r="AB83" s="10">
        <v>51</v>
      </c>
      <c r="AC83" s="10">
        <v>33.200000000000003</v>
      </c>
      <c r="AD83" s="8">
        <f t="shared" si="15"/>
        <v>-3.7286418478780012</v>
      </c>
      <c r="AE83" s="8"/>
      <c r="AF83" s="8"/>
      <c r="AG83" s="10"/>
      <c r="AH83" s="8"/>
    </row>
    <row r="84" spans="1:43">
      <c r="N84" s="8"/>
      <c r="O84" s="10">
        <v>168.9</v>
      </c>
      <c r="P84" s="8">
        <v>-0.10625646077664896</v>
      </c>
      <c r="Q84" s="8"/>
      <c r="R84" s="8">
        <f t="shared" si="8"/>
        <v>1768.7586783464603</v>
      </c>
      <c r="S84" s="8">
        <f t="shared" si="9"/>
        <v>37.484605563118365</v>
      </c>
      <c r="T84" s="11">
        <f t="shared" si="10"/>
        <v>0.67828959908362263</v>
      </c>
      <c r="U84" s="8">
        <f t="shared" si="12"/>
        <v>-3.3716968474131539</v>
      </c>
      <c r="V84" s="8">
        <f t="shared" si="11"/>
        <v>1.2140651391515089</v>
      </c>
      <c r="W84" s="8">
        <f t="shared" si="13"/>
        <v>5.8423785232473158E-3</v>
      </c>
      <c r="X84" s="8">
        <f t="shared" si="14"/>
        <v>-0.11209883929989628</v>
      </c>
      <c r="Y84" s="8">
        <v>-3.3718421103729641</v>
      </c>
      <c r="Z84" s="11"/>
      <c r="AA84" s="9">
        <v>1427</v>
      </c>
      <c r="AB84" s="10">
        <v>51</v>
      </c>
      <c r="AC84" s="10">
        <v>33</v>
      </c>
      <c r="AD84" s="8">
        <f t="shared" si="15"/>
        <v>-3.7811247244009771</v>
      </c>
      <c r="AE84" s="8"/>
      <c r="AF84" s="8"/>
      <c r="AG84" s="10"/>
      <c r="AH84" s="8"/>
    </row>
    <row r="85" spans="1:43">
      <c r="N85" s="8"/>
      <c r="O85" s="10">
        <v>173.5</v>
      </c>
      <c r="P85" s="8">
        <v>-9.5166909780246556E-2</v>
      </c>
      <c r="Q85" s="8"/>
      <c r="R85" s="8">
        <f t="shared" si="8"/>
        <v>1768.8034071687912</v>
      </c>
      <c r="S85" s="8">
        <f t="shared" si="9"/>
        <v>38.506474612890557</v>
      </c>
      <c r="T85" s="11">
        <f t="shared" si="10"/>
        <v>0.67826404108910665</v>
      </c>
      <c r="U85" s="8">
        <f t="shared" si="12"/>
        <v>-3.3720241384441723</v>
      </c>
      <c r="V85" s="8">
        <f t="shared" si="11"/>
        <v>1.2471199663482715</v>
      </c>
      <c r="W85" s="8">
        <f t="shared" si="13"/>
        <v>6.1696695542656776E-3</v>
      </c>
      <c r="X85" s="8">
        <f t="shared" si="14"/>
        <v>-0.10133657933451223</v>
      </c>
      <c r="Y85" s="8">
        <v>-3.3721774224079688</v>
      </c>
      <c r="Z85" s="11"/>
      <c r="AA85" s="9">
        <v>1506.2</v>
      </c>
      <c r="AB85" s="10">
        <v>51</v>
      </c>
      <c r="AC85" s="10">
        <v>32.9</v>
      </c>
      <c r="AD85" s="8">
        <f t="shared" si="15"/>
        <v>-3.8074855629592426</v>
      </c>
      <c r="AE85" s="8"/>
      <c r="AF85" s="8"/>
      <c r="AG85" s="10"/>
      <c r="AH85" s="8"/>
    </row>
    <row r="86" spans="1:43">
      <c r="N86" s="8"/>
      <c r="O86" s="10">
        <v>178.3</v>
      </c>
      <c r="P86" s="8">
        <v>-0.24480733134984689</v>
      </c>
      <c r="Q86" s="8"/>
      <c r="R86" s="8">
        <f t="shared" si="8"/>
        <v>1768.8513671702676</v>
      </c>
      <c r="S86" s="8">
        <f t="shared" si="9"/>
        <v>39.572856510250908</v>
      </c>
      <c r="T86" s="11">
        <f t="shared" si="10"/>
        <v>0.67823663954597224</v>
      </c>
      <c r="U86" s="8">
        <f t="shared" si="12"/>
        <v>-3.3723750513231825</v>
      </c>
      <c r="V86" s="8">
        <f t="shared" si="11"/>
        <v>1.281611072084325</v>
      </c>
      <c r="W86" s="8">
        <f t="shared" si="13"/>
        <v>6.5205824332759121E-3</v>
      </c>
      <c r="X86" s="8">
        <f t="shared" si="14"/>
        <v>-0.2513279137831228</v>
      </c>
      <c r="Y86" s="8">
        <v>-3.3725369348962415</v>
      </c>
      <c r="Z86" s="11"/>
      <c r="AA86" s="9">
        <v>1589.8</v>
      </c>
      <c r="AB86" s="10">
        <v>51</v>
      </c>
      <c r="AC86" s="10">
        <v>32.799999999999997</v>
      </c>
      <c r="AD86" s="8">
        <f t="shared" si="15"/>
        <v>-3.8339266477251464</v>
      </c>
      <c r="AE86" s="8"/>
      <c r="AF86" s="8"/>
      <c r="AG86" s="10"/>
      <c r="AH86" s="8"/>
    </row>
    <row r="87" spans="1:43">
      <c r="N87" s="8"/>
      <c r="O87" s="10">
        <v>183.2</v>
      </c>
      <c r="P87" s="8">
        <v>-0.18074286936574424</v>
      </c>
      <c r="Q87" s="8"/>
      <c r="R87" s="8">
        <f t="shared" si="8"/>
        <v>1768.901681943375</v>
      </c>
      <c r="S87" s="8">
        <f t="shared" si="9"/>
        <v>40.661545356296941</v>
      </c>
      <c r="T87" s="11">
        <f t="shared" si="10"/>
        <v>0.67820789567474193</v>
      </c>
      <c r="U87" s="8">
        <f t="shared" si="12"/>
        <v>-3.3727431697192278</v>
      </c>
      <c r="V87" s="8">
        <f t="shared" si="11"/>
        <v>1.3168197811904832</v>
      </c>
      <c r="W87" s="8">
        <f t="shared" si="13"/>
        <v>6.8887008293212482E-3</v>
      </c>
      <c r="X87" s="8">
        <f t="shared" si="14"/>
        <v>-0.18763157019506549</v>
      </c>
      <c r="Y87" s="8">
        <v>-3.3729140742116348</v>
      </c>
      <c r="Z87" s="11"/>
      <c r="AA87" s="9">
        <v>1678</v>
      </c>
      <c r="AB87" s="10">
        <v>51</v>
      </c>
      <c r="AC87" s="10">
        <v>32.700000000000003</v>
      </c>
      <c r="AD87" s="8">
        <f t="shared" si="15"/>
        <v>-3.8604484687530052</v>
      </c>
      <c r="AE87" s="8"/>
      <c r="AF87" s="8"/>
      <c r="AG87" s="10"/>
      <c r="AH87" s="8"/>
    </row>
    <row r="88" spans="1:43">
      <c r="N88" s="8"/>
      <c r="O88" s="10">
        <v>188.2</v>
      </c>
      <c r="P88" s="8">
        <v>-0.17453137321641066</v>
      </c>
      <c r="Q88" s="8"/>
      <c r="R88" s="8">
        <f t="shared" si="8"/>
        <v>1768.9544358284525</v>
      </c>
      <c r="S88" s="8">
        <f t="shared" si="9"/>
        <v>41.772549357317743</v>
      </c>
      <c r="T88" s="11">
        <f t="shared" si="10"/>
        <v>0.67817776173955058</v>
      </c>
      <c r="U88" s="8">
        <f t="shared" si="12"/>
        <v>-3.3731291072054361</v>
      </c>
      <c r="V88" s="8">
        <f t="shared" si="11"/>
        <v>1.352746006283593</v>
      </c>
      <c r="W88" s="8">
        <f t="shared" si="13"/>
        <v>7.2746383155295469E-3</v>
      </c>
      <c r="X88" s="8">
        <f t="shared" si="14"/>
        <v>-0.1818060115319402</v>
      </c>
      <c r="Y88" s="8">
        <v>-3.373309468914218</v>
      </c>
      <c r="Z88" s="11"/>
      <c r="AA88" s="9">
        <v>1771.2</v>
      </c>
      <c r="AB88" s="10">
        <v>51</v>
      </c>
      <c r="AC88" s="10">
        <v>32.5</v>
      </c>
      <c r="AD88" s="8">
        <f t="shared" si="15"/>
        <v>-3.9137363023812406</v>
      </c>
      <c r="AE88" s="8"/>
      <c r="AF88" s="8"/>
      <c r="AG88" s="10"/>
      <c r="AH88" s="8"/>
    </row>
    <row r="89" spans="1:43">
      <c r="N89" s="8"/>
      <c r="O89" s="10">
        <v>193.3</v>
      </c>
      <c r="P89" s="8">
        <v>-7.9356812030042079E-2</v>
      </c>
      <c r="Q89" s="8"/>
      <c r="R89" s="8">
        <f t="shared" si="8"/>
        <v>1769.0097149512426</v>
      </c>
      <c r="S89" s="8">
        <f t="shared" si="9"/>
        <v>42.905877152600901</v>
      </c>
      <c r="T89" s="11">
        <f t="shared" si="10"/>
        <v>0.67814618902818147</v>
      </c>
      <c r="U89" s="8">
        <f t="shared" si="12"/>
        <v>-3.373533490076388</v>
      </c>
      <c r="V89" s="8">
        <f t="shared" si="11"/>
        <v>1.3893896553124228</v>
      </c>
      <c r="W89" s="8">
        <f t="shared" si="13"/>
        <v>7.6790211864814495E-3</v>
      </c>
      <c r="X89" s="8">
        <f t="shared" si="14"/>
        <v>-8.7035833216523528E-2</v>
      </c>
      <c r="Y89" s="8">
        <v>-3.3737237605924908</v>
      </c>
      <c r="Z89" s="11"/>
      <c r="AA89" s="9">
        <v>1869.4</v>
      </c>
      <c r="AB89" s="10">
        <v>51</v>
      </c>
      <c r="AC89" s="10">
        <v>32.200000000000003</v>
      </c>
      <c r="AD89" s="8">
        <f t="shared" si="15"/>
        <v>-3.9942860880421085</v>
      </c>
      <c r="AE89" s="8"/>
      <c r="AF89" s="8"/>
      <c r="AG89" s="10"/>
      <c r="AH89" s="8"/>
    </row>
    <row r="90" spans="1:43">
      <c r="N90" s="8"/>
      <c r="O90" s="10">
        <v>198.6</v>
      </c>
      <c r="P90" s="8">
        <v>0.24588210197106264</v>
      </c>
      <c r="Q90" s="8"/>
      <c r="R90" s="8">
        <f t="shared" si="8"/>
        <v>1769.0687356784506</v>
      </c>
      <c r="S90" s="8">
        <f t="shared" si="9"/>
        <v>44.083763190195825</v>
      </c>
      <c r="T90" s="11">
        <f t="shared" si="10"/>
        <v>0.6781124834568627</v>
      </c>
      <c r="U90" s="8">
        <f t="shared" si="12"/>
        <v>-3.3739652113677057</v>
      </c>
      <c r="V90" s="8">
        <f t="shared" si="11"/>
        <v>1.4274690998374724</v>
      </c>
      <c r="W90" s="8">
        <f t="shared" si="13"/>
        <v>8.1107424777990822E-3</v>
      </c>
      <c r="X90" s="8">
        <f t="shared" si="14"/>
        <v>0.23777135949326356</v>
      </c>
      <c r="Y90" s="8">
        <v>-3.3741660601220507</v>
      </c>
      <c r="Z90" s="11"/>
      <c r="AA90" s="9">
        <v>1973.2</v>
      </c>
      <c r="AB90" s="10">
        <v>51</v>
      </c>
      <c r="AC90" s="10">
        <v>31.8</v>
      </c>
      <c r="AD90" s="8">
        <f t="shared" si="15"/>
        <v>-4.1028611222700739</v>
      </c>
      <c r="AE90" s="8"/>
      <c r="AF90" s="8"/>
      <c r="AG90" s="10"/>
      <c r="AH90" s="8"/>
    </row>
    <row r="91" spans="1:43">
      <c r="N91" s="8"/>
      <c r="O91" s="10">
        <v>204</v>
      </c>
      <c r="P91" s="8">
        <v>5.0685356187941011E-2</v>
      </c>
      <c r="Q91" s="8"/>
      <c r="R91" s="8">
        <f t="shared" si="8"/>
        <v>1769.130520413717</v>
      </c>
      <c r="S91" s="8">
        <f t="shared" si="9"/>
        <v>45.283996271391167</v>
      </c>
      <c r="T91" s="11">
        <f t="shared" si="10"/>
        <v>0.67807720401710758</v>
      </c>
      <c r="U91" s="8">
        <f t="shared" si="12"/>
        <v>-3.3744171147011484</v>
      </c>
      <c r="V91" s="8">
        <f t="shared" si="11"/>
        <v>1.466265720528438</v>
      </c>
      <c r="W91" s="8">
        <f t="shared" si="13"/>
        <v>8.5626458112417758E-3</v>
      </c>
      <c r="X91" s="8">
        <f t="shared" si="14"/>
        <v>4.2122710376699235E-2</v>
      </c>
      <c r="Y91" s="8">
        <v>-3.3746290356982978</v>
      </c>
      <c r="Z91" s="11"/>
      <c r="AA91" s="9">
        <v>2082</v>
      </c>
      <c r="AB91" s="10">
        <v>51</v>
      </c>
      <c r="AC91" s="10">
        <v>31.5</v>
      </c>
      <c r="AD91" s="8">
        <f t="shared" si="15"/>
        <v>-4.1851924461667167</v>
      </c>
      <c r="AE91" s="8"/>
      <c r="AF91" s="8"/>
      <c r="AG91" s="10"/>
      <c r="AH91" s="8"/>
      <c r="AQ91" s="1">
        <v>34</v>
      </c>
    </row>
    <row r="92" spans="1:43">
      <c r="N92" s="8"/>
      <c r="O92" s="10">
        <v>209.6</v>
      </c>
      <c r="P92" s="8">
        <v>0.24588210197106264</v>
      </c>
      <c r="Q92" s="8"/>
      <c r="R92" s="8">
        <f t="shared" si="8"/>
        <v>1769.1963537467454</v>
      </c>
      <c r="S92" s="8">
        <f t="shared" si="9"/>
        <v>46.528816913402615</v>
      </c>
      <c r="T92" s="11">
        <f t="shared" si="10"/>
        <v>0.67803961798369639</v>
      </c>
      <c r="U92" s="8">
        <f t="shared" si="12"/>
        <v>-3.3748985896492196</v>
      </c>
      <c r="V92" s="8">
        <f t="shared" si="11"/>
        <v>1.5064978242439711</v>
      </c>
      <c r="W92" s="8">
        <f t="shared" si="13"/>
        <v>9.0441207593130457E-3</v>
      </c>
      <c r="X92" s="8">
        <f t="shared" si="14"/>
        <v>0.23683798121174959</v>
      </c>
      <c r="Y92" s="8">
        <v>-3.3751223068650757</v>
      </c>
      <c r="Z92" s="11"/>
      <c r="AA92" s="9">
        <v>2198</v>
      </c>
      <c r="AB92" s="10">
        <v>51</v>
      </c>
      <c r="AC92" s="10">
        <v>31.2</v>
      </c>
      <c r="AD92" s="8">
        <f t="shared" si="15"/>
        <v>-4.2683116415898725</v>
      </c>
      <c r="AE92" s="8"/>
      <c r="AF92" s="8"/>
      <c r="AG92" s="10"/>
      <c r="AH92" s="8"/>
      <c r="AQ92" s="1">
        <v>34</v>
      </c>
    </row>
    <row r="93" spans="1:43">
      <c r="N93" s="8"/>
      <c r="O93" s="10">
        <v>215.4</v>
      </c>
      <c r="P93" s="8">
        <v>5.0685356187941011E-2</v>
      </c>
      <c r="Q93" s="8"/>
      <c r="R93" s="8">
        <f t="shared" si="8"/>
        <v>1769.2664285619521</v>
      </c>
      <c r="S93" s="8">
        <f t="shared" si="9"/>
        <v>47.818243756970766</v>
      </c>
      <c r="T93" s="11">
        <f t="shared" si="10"/>
        <v>0.67799961624269445</v>
      </c>
      <c r="U93" s="8">
        <f t="shared" si="12"/>
        <v>-3.3754110389928731</v>
      </c>
      <c r="V93" s="8">
        <f t="shared" si="11"/>
        <v>1.5481652122006562</v>
      </c>
      <c r="W93" s="8">
        <f t="shared" si="13"/>
        <v>9.5565701029665107E-3</v>
      </c>
      <c r="X93" s="8">
        <f t="shared" si="14"/>
        <v>4.11287860849745E-2</v>
      </c>
      <c r="Y93" s="8">
        <v>-3.3756473106610208</v>
      </c>
      <c r="Z93" s="11"/>
      <c r="AA93" s="9">
        <v>2320</v>
      </c>
      <c r="AB93" s="10">
        <v>51</v>
      </c>
      <c r="AC93" s="10">
        <v>30.8</v>
      </c>
      <c r="AD93" s="8">
        <f t="shared" si="15"/>
        <v>-4.3803891919498428</v>
      </c>
      <c r="AE93" s="8"/>
      <c r="AF93" s="8"/>
      <c r="AG93" s="10"/>
      <c r="AH93" s="8"/>
      <c r="AQ93" s="1">
        <v>34</v>
      </c>
    </row>
    <row r="94" spans="1:43">
      <c r="A94" s="5"/>
      <c r="B94" s="5"/>
      <c r="C94" s="5"/>
      <c r="D94" s="5"/>
      <c r="E94" s="5"/>
      <c r="F94" s="5"/>
      <c r="G94" s="5"/>
      <c r="N94" s="8"/>
      <c r="O94" s="10">
        <v>221.2</v>
      </c>
      <c r="P94" s="8">
        <v>0.24588210197106264</v>
      </c>
      <c r="Q94" s="8"/>
      <c r="R94" s="8">
        <f t="shared" si="8"/>
        <v>1769.3384277466716</v>
      </c>
      <c r="S94" s="8">
        <f t="shared" si="9"/>
        <v>49.107825660486192</v>
      </c>
      <c r="T94" s="11">
        <f t="shared" si="10"/>
        <v>0.67795852229104236</v>
      </c>
      <c r="U94" s="8">
        <f t="shared" si="12"/>
        <v>-3.3759375117781425</v>
      </c>
      <c r="V94" s="8">
        <f t="shared" si="11"/>
        <v>1.5898309511206574</v>
      </c>
      <c r="W94" s="8">
        <f t="shared" si="13"/>
        <v>1.0083042888235916E-2</v>
      </c>
      <c r="X94" s="8">
        <f t="shared" si="14"/>
        <v>0.23579905908282672</v>
      </c>
      <c r="Y94" s="8">
        <v>-3.3761866807657341</v>
      </c>
      <c r="Z94" s="11"/>
      <c r="AA94" s="9">
        <v>2448</v>
      </c>
      <c r="AB94" s="10">
        <v>51</v>
      </c>
      <c r="AC94" s="10">
        <v>30.5</v>
      </c>
      <c r="AD94" s="8">
        <f t="shared" si="15"/>
        <v>-4.4654067350230111</v>
      </c>
      <c r="AE94" s="8"/>
      <c r="AF94" s="8"/>
      <c r="AG94" s="10"/>
      <c r="AH94" s="8"/>
      <c r="AQ94" s="1">
        <v>34</v>
      </c>
    </row>
    <row r="95" spans="1:43">
      <c r="B95" s="10"/>
      <c r="C95" s="8"/>
      <c r="D95" s="10"/>
      <c r="E95" s="8"/>
      <c r="F95" s="5"/>
      <c r="G95" s="5"/>
      <c r="N95" s="8"/>
      <c r="O95" s="10">
        <v>227.2</v>
      </c>
      <c r="P95" s="8">
        <v>5.9081576888189602E-2</v>
      </c>
      <c r="Q95" s="8"/>
      <c r="R95" s="8">
        <f t="shared" si="8"/>
        <v>1769.4149357241095</v>
      </c>
      <c r="S95" s="8">
        <f t="shared" si="9"/>
        <v>50.442043532762618</v>
      </c>
      <c r="T95" s="11">
        <f t="shared" si="10"/>
        <v>0.67791486191899319</v>
      </c>
      <c r="U95" s="8">
        <f t="shared" si="12"/>
        <v>-3.376496899074513</v>
      </c>
      <c r="V95" s="8">
        <f t="shared" si="11"/>
        <v>1.632931656057635</v>
      </c>
      <c r="W95" s="8">
        <f t="shared" si="13"/>
        <v>1.0642430184606422E-2</v>
      </c>
      <c r="X95" s="8">
        <f t="shared" si="14"/>
        <v>4.843914670358318E-2</v>
      </c>
      <c r="Y95" s="8">
        <v>-3.3767597709397452</v>
      </c>
      <c r="Z95" s="11"/>
      <c r="AA95" s="9">
        <v>2584</v>
      </c>
      <c r="AB95" s="10">
        <v>51</v>
      </c>
      <c r="AC95" s="10">
        <v>30</v>
      </c>
      <c r="AD95" s="8">
        <f t="shared" si="15"/>
        <v>-4.6089784275654786</v>
      </c>
      <c r="AE95" s="8"/>
      <c r="AF95" s="8"/>
      <c r="AG95" s="10"/>
      <c r="AH95" s="8"/>
      <c r="AQ95" s="1">
        <v>34</v>
      </c>
    </row>
    <row r="96" spans="1:43">
      <c r="B96" s="10"/>
      <c r="C96" s="8"/>
      <c r="D96" s="10"/>
      <c r="E96" s="8"/>
      <c r="F96" s="10"/>
      <c r="G96" s="8"/>
      <c r="N96" s="8"/>
      <c r="O96" s="10">
        <v>233.4</v>
      </c>
      <c r="P96" s="8">
        <v>0.24998793501279692</v>
      </c>
      <c r="Q96" s="8"/>
      <c r="R96" s="8">
        <f t="shared" si="8"/>
        <v>1769.4961596710455</v>
      </c>
      <c r="S96" s="8">
        <f t="shared" si="9"/>
        <v>51.82091928906727</v>
      </c>
      <c r="T96" s="11">
        <f t="shared" si="10"/>
        <v>0.67786851820164873</v>
      </c>
      <c r="U96" s="8">
        <f t="shared" si="12"/>
        <v>-3.3770907054602981</v>
      </c>
      <c r="V96" s="8">
        <f t="shared" si="11"/>
        <v>1.6774670927741202</v>
      </c>
      <c r="W96" s="8">
        <f t="shared" si="13"/>
        <v>1.1236236570391522E-2</v>
      </c>
      <c r="X96" s="8">
        <f t="shared" si="14"/>
        <v>0.2387516984424054</v>
      </c>
      <c r="Y96" s="8">
        <v>-3.3773681224749339</v>
      </c>
      <c r="Z96" s="11"/>
      <c r="AA96" s="9">
        <v>2728</v>
      </c>
      <c r="AB96" s="10">
        <v>51</v>
      </c>
      <c r="AC96" s="10">
        <v>29.6</v>
      </c>
      <c r="AD96" s="8">
        <f t="shared" si="15"/>
        <v>-4.7255693007799549</v>
      </c>
      <c r="AE96" s="8"/>
      <c r="AF96" s="8"/>
      <c r="AG96" s="10"/>
      <c r="AH96" s="8"/>
      <c r="AQ96" s="1">
        <v>34</v>
      </c>
    </row>
    <row r="97" spans="2:43">
      <c r="B97" s="10"/>
      <c r="C97" s="8"/>
      <c r="D97" s="10"/>
      <c r="E97" s="8"/>
      <c r="F97" s="10"/>
      <c r="G97" s="8"/>
      <c r="N97" s="8"/>
      <c r="O97" s="10">
        <v>239.8</v>
      </c>
      <c r="P97" s="8">
        <v>0.24998793501279692</v>
      </c>
      <c r="Q97" s="8"/>
      <c r="R97" s="8">
        <f t="shared" si="8"/>
        <v>1769.5823138941</v>
      </c>
      <c r="S97" s="8">
        <f t="shared" si="9"/>
        <v>53.24447638767252</v>
      </c>
      <c r="T97" s="11">
        <f t="shared" si="10"/>
        <v>0.67781937030919681</v>
      </c>
      <c r="U97" s="8">
        <f t="shared" si="12"/>
        <v>-3.3777204863613237</v>
      </c>
      <c r="V97" s="8">
        <f t="shared" si="11"/>
        <v>1.7234370103090755</v>
      </c>
      <c r="W97" s="8">
        <f t="shared" si="13"/>
        <v>1.1866017471417134E-2</v>
      </c>
      <c r="X97" s="8">
        <f t="shared" si="14"/>
        <v>0.23812191754137979</v>
      </c>
      <c r="Y97" s="8">
        <v>-3.3780133287383203</v>
      </c>
      <c r="Z97" s="11"/>
      <c r="AA97" s="9">
        <v>2880</v>
      </c>
      <c r="AB97" s="10">
        <v>51</v>
      </c>
      <c r="AC97" s="10">
        <v>29</v>
      </c>
      <c r="AD97" s="8">
        <f t="shared" si="15"/>
        <v>-4.9034435639796055</v>
      </c>
      <c r="AE97" s="8"/>
      <c r="AF97" s="8"/>
      <c r="AG97" s="10"/>
      <c r="AH97" s="8"/>
      <c r="AQ97" s="1">
        <v>34</v>
      </c>
    </row>
    <row r="98" spans="2:43">
      <c r="B98" s="10"/>
      <c r="C98" s="8"/>
      <c r="D98" s="10"/>
      <c r="E98" s="8"/>
      <c r="F98" s="10"/>
      <c r="G98" s="8"/>
      <c r="N98" s="8"/>
      <c r="O98" s="10">
        <v>246.4</v>
      </c>
      <c r="P98" s="8">
        <v>-3.7968479000056732E-2</v>
      </c>
      <c r="Q98" s="8"/>
      <c r="R98" s="8">
        <f t="shared" si="8"/>
        <v>1769.6736198597257</v>
      </c>
      <c r="S98" s="8">
        <f t="shared" si="9"/>
        <v>54.712739910056889</v>
      </c>
      <c r="T98" s="11">
        <f t="shared" si="10"/>
        <v>0.67776729350594145</v>
      </c>
      <c r="U98" s="8">
        <f t="shared" si="12"/>
        <v>-3.3783878481436074</v>
      </c>
      <c r="V98" s="8">
        <f t="shared" si="11"/>
        <v>1.7708411400731414</v>
      </c>
      <c r="W98" s="8">
        <f t="shared" si="13"/>
        <v>1.2533379253700794E-2</v>
      </c>
      <c r="X98" s="8">
        <f t="shared" si="14"/>
        <v>-5.0501858253757526E-2</v>
      </c>
      <c r="Y98" s="8">
        <v>-3.3786970352652892</v>
      </c>
      <c r="Z98" s="11"/>
      <c r="AA98" s="9">
        <v>3040</v>
      </c>
      <c r="AB98" s="10">
        <v>51</v>
      </c>
      <c r="AC98" s="10">
        <v>28.3</v>
      </c>
      <c r="AD98" s="8">
        <f t="shared" si="15"/>
        <v>-5.115674811472922</v>
      </c>
      <c r="AE98" s="8"/>
      <c r="AF98" s="8"/>
      <c r="AG98" s="10"/>
      <c r="AH98" s="8"/>
      <c r="AQ98" s="1">
        <v>34</v>
      </c>
    </row>
    <row r="99" spans="2:43">
      <c r="B99" s="10"/>
      <c r="C99" s="8"/>
      <c r="D99" s="10"/>
      <c r="E99" s="8"/>
      <c r="F99" s="10"/>
      <c r="G99" s="8"/>
      <c r="N99" s="8"/>
      <c r="O99" s="10">
        <v>253.2</v>
      </c>
      <c r="P99" s="8">
        <v>-0.13611516889493203</v>
      </c>
      <c r="Q99" s="8"/>
      <c r="R99" s="8">
        <f t="shared" si="8"/>
        <v>1769.7703062264673</v>
      </c>
      <c r="S99" s="8">
        <f t="shared" si="9"/>
        <v>56.225736643748398</v>
      </c>
      <c r="T99" s="11">
        <f t="shared" si="10"/>
        <v>0.67771215914926242</v>
      </c>
      <c r="U99" s="8">
        <f t="shared" si="12"/>
        <v>-3.3790944482129865</v>
      </c>
      <c r="V99" s="8">
        <f t="shared" si="11"/>
        <v>1.8196791949092452</v>
      </c>
      <c r="W99" s="8">
        <f t="shared" si="13"/>
        <v>1.3239979323079965E-2</v>
      </c>
      <c r="X99" s="8">
        <f t="shared" si="14"/>
        <v>-0.14935514821801199</v>
      </c>
      <c r="Y99" s="8">
        <v>-3.3794209398597568</v>
      </c>
      <c r="Z99" s="11"/>
      <c r="AA99" s="9">
        <v>3208</v>
      </c>
      <c r="AB99" s="10">
        <v>51</v>
      </c>
      <c r="AC99" s="10">
        <v>27.5</v>
      </c>
      <c r="AD99" s="8">
        <f t="shared" si="15"/>
        <v>-5.3647496453534753</v>
      </c>
      <c r="AE99" s="8"/>
      <c r="AF99" s="8"/>
      <c r="AG99" s="10"/>
      <c r="AH99" s="8"/>
      <c r="AQ99" s="1">
        <v>34</v>
      </c>
    </row>
    <row r="100" spans="2:43">
      <c r="B100" s="10"/>
      <c r="C100" s="8"/>
      <c r="D100" s="10"/>
      <c r="E100" s="8"/>
      <c r="F100" s="10"/>
      <c r="G100" s="8"/>
      <c r="N100" s="8"/>
      <c r="O100" s="10">
        <v>260.2</v>
      </c>
      <c r="P100" s="8">
        <v>-0.14248545861069317</v>
      </c>
      <c r="Q100" s="8"/>
      <c r="R100" s="8">
        <f t="shared" si="8"/>
        <v>1769.872608879617</v>
      </c>
      <c r="S100" s="8">
        <f t="shared" si="9"/>
        <v>57.783495167817577</v>
      </c>
      <c r="T100" s="11">
        <f t="shared" si="10"/>
        <v>0.67765383468850438</v>
      </c>
      <c r="U100" s="8">
        <f t="shared" si="12"/>
        <v>-3.3798419951220278</v>
      </c>
      <c r="V100" s="8">
        <f t="shared" si="11"/>
        <v>1.8699508681178276</v>
      </c>
      <c r="W100" s="8">
        <f t="shared" si="13"/>
        <v>1.3987526232121184E-2</v>
      </c>
      <c r="X100" s="8">
        <f t="shared" si="14"/>
        <v>-0.15647298484281436</v>
      </c>
      <c r="Y100" s="8">
        <v>-3.3801867927016795</v>
      </c>
      <c r="Z100" s="11"/>
      <c r="AA100" s="9">
        <v>3386</v>
      </c>
      <c r="AB100" s="10">
        <v>51</v>
      </c>
      <c r="AC100" s="10">
        <v>26.7</v>
      </c>
      <c r="AD100" s="8">
        <f t="shared" si="15"/>
        <v>-5.6211782946672226</v>
      </c>
      <c r="AE100" s="8"/>
      <c r="AF100" s="8"/>
      <c r="AG100" s="10"/>
      <c r="AH100" s="8"/>
      <c r="AQ100" s="1">
        <v>34</v>
      </c>
    </row>
    <row r="101" spans="2:43">
      <c r="B101" s="10"/>
      <c r="C101" s="8"/>
      <c r="D101" s="10"/>
      <c r="E101" s="8"/>
      <c r="F101" s="10"/>
      <c r="G101" s="8"/>
      <c r="N101" s="8"/>
      <c r="O101" s="10">
        <v>267.39999999999998</v>
      </c>
      <c r="P101" s="8">
        <v>-5.4070361454861882E-2</v>
      </c>
      <c r="Q101" s="8"/>
      <c r="R101" s="8">
        <f t="shared" si="8"/>
        <v>1769.980770968396</v>
      </c>
      <c r="S101" s="8">
        <f t="shared" si="9"/>
        <v>59.386045941027803</v>
      </c>
      <c r="T101" s="11">
        <f t="shared" si="10"/>
        <v>0.67759218366378871</v>
      </c>
      <c r="U101" s="8">
        <f t="shared" si="12"/>
        <v>-3.3806322486846607</v>
      </c>
      <c r="V101" s="8">
        <f t="shared" si="11"/>
        <v>1.9216558324458923</v>
      </c>
      <c r="W101" s="8">
        <f t="shared" si="13"/>
        <v>1.4777779794754142E-2</v>
      </c>
      <c r="X101" s="8">
        <f t="shared" si="14"/>
        <v>-6.8848141249616024E-2</v>
      </c>
      <c r="Y101" s="8">
        <v>-3.3809963964622893</v>
      </c>
      <c r="Z101" s="11"/>
      <c r="AA101" s="9">
        <v>3574</v>
      </c>
      <c r="AB101" s="10">
        <v>51</v>
      </c>
      <c r="AC101" s="10">
        <v>25.7</v>
      </c>
      <c r="AD101" s="8">
        <f t="shared" si="15"/>
        <v>-5.9527410553328366</v>
      </c>
      <c r="AE101" s="8"/>
      <c r="AF101" s="8"/>
      <c r="AG101" s="10"/>
      <c r="AH101" s="8"/>
      <c r="AQ101" s="1">
        <v>34</v>
      </c>
    </row>
    <row r="102" spans="2:43">
      <c r="B102" s="10"/>
      <c r="C102" s="8"/>
      <c r="D102" s="10"/>
      <c r="E102" s="8"/>
      <c r="F102" s="10"/>
      <c r="G102" s="8"/>
      <c r="N102" s="8"/>
      <c r="O102" s="10">
        <v>274.60000000000002</v>
      </c>
      <c r="P102" s="8">
        <v>3.2720738329928167E-2</v>
      </c>
      <c r="Q102" s="8"/>
      <c r="R102" s="8">
        <f t="shared" si="8"/>
        <v>1770.0919131033133</v>
      </c>
      <c r="S102" s="8">
        <f t="shared" si="9"/>
        <v>-60.98889353400174</v>
      </c>
      <c r="T102" s="11">
        <f t="shared" si="10"/>
        <v>0.67752884903369615</v>
      </c>
      <c r="U102" s="8">
        <f t="shared" si="12"/>
        <v>-3.3814441578711882</v>
      </c>
      <c r="V102" s="8">
        <f t="shared" si="11"/>
        <v>-1.9733576242917417</v>
      </c>
      <c r="W102" s="8">
        <f t="shared" si="13"/>
        <v>1.5589688981281657E-2</v>
      </c>
      <c r="X102" s="8">
        <f t="shared" si="14"/>
        <v>1.713104934864651E-2</v>
      </c>
      <c r="Y102" s="8">
        <v>-3.381828184464287</v>
      </c>
      <c r="Z102" s="11"/>
      <c r="AA102" s="9">
        <v>3772</v>
      </c>
      <c r="AB102" s="10">
        <v>51</v>
      </c>
      <c r="AC102" s="10">
        <v>24.5</v>
      </c>
      <c r="AD102" s="8">
        <f t="shared" si="15"/>
        <v>-6.3680818346680779</v>
      </c>
      <c r="AE102" s="8"/>
      <c r="AF102" s="8"/>
      <c r="AG102" s="10"/>
      <c r="AH102" s="8"/>
      <c r="AQ102" s="1">
        <v>34</v>
      </c>
    </row>
    <row r="103" spans="2:43">
      <c r="B103" s="10"/>
      <c r="C103" s="8"/>
      <c r="D103" s="10"/>
      <c r="E103" s="8"/>
      <c r="F103" s="10"/>
      <c r="G103" s="8"/>
      <c r="N103" s="8"/>
      <c r="O103" s="10">
        <v>282.2</v>
      </c>
      <c r="P103" s="8">
        <v>0.14232332368152356</v>
      </c>
      <c r="Q103" s="8"/>
      <c r="R103" s="8">
        <f t="shared" si="8"/>
        <v>1770.2124652877465</v>
      </c>
      <c r="S103" s="8">
        <f t="shared" si="9"/>
        <v>-62.681119091645748</v>
      </c>
      <c r="T103" s="11">
        <f t="shared" si="10"/>
        <v>0.67746016922651364</v>
      </c>
      <c r="U103" s="8">
        <f t="shared" si="12"/>
        <v>-3.382324674566191</v>
      </c>
      <c r="V103" s="8">
        <f t="shared" si="11"/>
        <v>-2.027928198620923</v>
      </c>
      <c r="W103" s="8">
        <f t="shared" si="13"/>
        <v>1.6470205676284433E-2</v>
      </c>
      <c r="X103" s="8">
        <f t="shared" si="14"/>
        <v>0.12585311800523913</v>
      </c>
      <c r="Y103" s="8">
        <v>-3.3827302578812448</v>
      </c>
      <c r="Z103" s="11"/>
      <c r="AA103" s="9">
        <v>3982</v>
      </c>
      <c r="AB103" s="10">
        <v>51</v>
      </c>
      <c r="AC103" s="10">
        <v>23.5</v>
      </c>
      <c r="AD103" s="8">
        <f t="shared" si="15"/>
        <v>-6.7300462765240017</v>
      </c>
      <c r="AE103" s="8"/>
      <c r="AF103" s="8"/>
      <c r="AG103" s="10"/>
      <c r="AH103" s="8"/>
      <c r="AQ103" s="1">
        <v>34</v>
      </c>
    </row>
    <row r="104" spans="2:43">
      <c r="B104" s="10"/>
      <c r="C104" s="8"/>
      <c r="D104" s="10"/>
      <c r="E104" s="8"/>
      <c r="F104" s="10"/>
      <c r="G104" s="8"/>
      <c r="N104" s="8"/>
      <c r="O104" s="10">
        <v>289.8</v>
      </c>
      <c r="P104" s="8">
        <v>-0.15566087204035739</v>
      </c>
      <c r="Q104" s="8"/>
      <c r="R104" s="8">
        <f t="shared" si="8"/>
        <v>1770.336343095903</v>
      </c>
      <c r="S104" s="8">
        <f t="shared" si="9"/>
        <v>-64.373693739235804</v>
      </c>
      <c r="T104" s="11">
        <f t="shared" si="10"/>
        <v>0.67738961337710746</v>
      </c>
      <c r="U104" s="8">
        <f t="shared" si="12"/>
        <v>-3.3832293362189958</v>
      </c>
      <c r="V104" s="8">
        <f t="shared" si="11"/>
        <v>-2.0824950357458012</v>
      </c>
      <c r="W104" s="8">
        <f t="shared" si="13"/>
        <v>1.7374867329089216E-2</v>
      </c>
      <c r="X104" s="8">
        <f t="shared" si="14"/>
        <v>-0.17303573936944661</v>
      </c>
      <c r="Y104" s="8">
        <v>-3.3836570653309135</v>
      </c>
      <c r="Z104" s="11"/>
      <c r="AA104" s="9">
        <v>4202</v>
      </c>
      <c r="AB104" s="10">
        <v>51</v>
      </c>
      <c r="AC104" s="10">
        <v>22</v>
      </c>
      <c r="AD104" s="8">
        <f t="shared" si="15"/>
        <v>-7.3029499055146019</v>
      </c>
      <c r="AE104" s="8"/>
      <c r="AF104" s="8"/>
      <c r="AG104" s="10"/>
      <c r="AH104" s="8"/>
      <c r="AQ104" s="1">
        <v>34</v>
      </c>
    </row>
    <row r="105" spans="2:43">
      <c r="B105" s="10"/>
      <c r="C105" s="8"/>
      <c r="D105" s="10"/>
      <c r="E105" s="8"/>
      <c r="F105" s="10"/>
      <c r="G105" s="8"/>
      <c r="N105" s="8"/>
      <c r="O105" s="10">
        <v>297.8</v>
      </c>
      <c r="P105" s="8">
        <v>-0.2664998811693664</v>
      </c>
      <c r="Q105" s="8"/>
      <c r="R105" s="8">
        <f t="shared" si="8"/>
        <v>1770.4703366634851</v>
      </c>
      <c r="S105" s="8">
        <f t="shared" si="9"/>
        <v>-66.155738773097568</v>
      </c>
      <c r="T105" s="11">
        <f t="shared" si="10"/>
        <v>0.677313317211236</v>
      </c>
      <c r="U105" s="8">
        <f t="shared" si="12"/>
        <v>-3.3842077058117743</v>
      </c>
      <c r="V105" s="8">
        <f t="shared" si="11"/>
        <v>-2.1399296595018287</v>
      </c>
      <c r="W105" s="8">
        <f t="shared" si="13"/>
        <v>1.8353236921867744E-2</v>
      </c>
      <c r="X105" s="8">
        <f t="shared" si="14"/>
        <v>-0.28485311809123415</v>
      </c>
      <c r="Y105" s="8">
        <v>-3.3846593827387323</v>
      </c>
      <c r="Z105" s="11"/>
      <c r="AA105" s="9">
        <v>4436</v>
      </c>
      <c r="AB105" s="10">
        <v>51</v>
      </c>
      <c r="AC105" s="10">
        <v>20.5</v>
      </c>
      <c r="AD105" s="8">
        <f t="shared" si="15"/>
        <v>-7.9163263008436413</v>
      </c>
      <c r="AE105" s="8"/>
      <c r="AF105" s="8"/>
      <c r="AG105" s="10"/>
      <c r="AH105" s="8"/>
      <c r="AQ105" s="1">
        <v>34</v>
      </c>
    </row>
    <row r="106" spans="2:43">
      <c r="B106" s="10"/>
      <c r="C106" s="8"/>
      <c r="D106" s="10"/>
      <c r="E106" s="8"/>
      <c r="F106" s="10"/>
      <c r="G106" s="8"/>
      <c r="N106" s="8"/>
      <c r="O106" s="10">
        <v>306</v>
      </c>
      <c r="P106" s="8">
        <v>-0.20899906194409823</v>
      </c>
      <c r="Q106" s="8"/>
      <c r="R106" s="8">
        <f t="shared" si="8"/>
        <v>1770.6115110775356</v>
      </c>
      <c r="S106" s="8">
        <f t="shared" si="9"/>
        <v>-67.982758742295687</v>
      </c>
      <c r="T106" s="11">
        <f t="shared" si="10"/>
        <v>0.67723295610095646</v>
      </c>
      <c r="U106" s="8">
        <f t="shared" si="12"/>
        <v>-3.385238320637789</v>
      </c>
      <c r="V106" s="8">
        <f t="shared" si="11"/>
        <v>-2.1987956035287772</v>
      </c>
      <c r="W106" s="8">
        <f t="shared" si="13"/>
        <v>1.9383851747882375E-2</v>
      </c>
      <c r="X106" s="8">
        <f t="shared" si="14"/>
        <v>-0.2283829136919806</v>
      </c>
      <c r="Y106" s="8">
        <v>-3.3857152215868096</v>
      </c>
      <c r="Z106" s="11"/>
      <c r="AA106" s="9">
        <v>4682</v>
      </c>
      <c r="AB106" s="10">
        <v>51</v>
      </c>
      <c r="AC106" s="10">
        <v>19</v>
      </c>
      <c r="AD106" s="8">
        <f t="shared" si="15"/>
        <v>-8.5763315029021481</v>
      </c>
      <c r="AE106" s="8"/>
      <c r="AF106" s="8"/>
      <c r="AG106" s="10"/>
      <c r="AH106" s="8"/>
      <c r="AQ106" s="1">
        <v>34</v>
      </c>
    </row>
    <row r="107" spans="2:43">
      <c r="B107" s="10"/>
      <c r="C107" s="8"/>
      <c r="D107" s="10"/>
      <c r="E107" s="8"/>
      <c r="F107" s="10"/>
      <c r="G107" s="8"/>
      <c r="N107" s="8"/>
      <c r="O107" s="10">
        <v>314.39999999999998</v>
      </c>
      <c r="P107" s="8">
        <v>-0.26247600745318778</v>
      </c>
      <c r="Q107" s="8"/>
      <c r="R107" s="8">
        <f t="shared" si="8"/>
        <v>1770.7601539925226</v>
      </c>
      <c r="S107" s="8">
        <f t="shared" si="9"/>
        <v>-69.854797342306796</v>
      </c>
      <c r="T107" s="11">
        <f t="shared" si="10"/>
        <v>0.67714837010216422</v>
      </c>
      <c r="U107" s="8">
        <f t="shared" si="12"/>
        <v>-3.386323250911377</v>
      </c>
      <c r="V107" s="8">
        <f t="shared" si="11"/>
        <v>-2.2590923943725474</v>
      </c>
      <c r="W107" s="8">
        <f t="shared" si="13"/>
        <v>2.04687820214704E-2</v>
      </c>
      <c r="X107" s="8">
        <f t="shared" si="14"/>
        <v>-0.28294478947465818</v>
      </c>
      <c r="Y107" s="8">
        <v>-3.3868267023419936</v>
      </c>
      <c r="Z107" s="11"/>
      <c r="AA107" s="9">
        <v>4942</v>
      </c>
      <c r="AB107" s="10">
        <v>51</v>
      </c>
      <c r="AC107" s="10">
        <v>17.5</v>
      </c>
      <c r="AD107" s="8">
        <f t="shared" si="15"/>
        <v>-9.2906425482328387</v>
      </c>
      <c r="AE107" s="8"/>
      <c r="AF107" s="8"/>
      <c r="AG107" s="10"/>
      <c r="AH107" s="8"/>
      <c r="AQ107" s="1">
        <v>34</v>
      </c>
    </row>
    <row r="108" spans="2:43">
      <c r="B108" s="10"/>
      <c r="C108" s="8"/>
      <c r="D108" s="10"/>
      <c r="E108" s="8"/>
      <c r="F108" s="10"/>
      <c r="G108" s="8"/>
      <c r="N108" s="8"/>
      <c r="O108" s="10">
        <v>323</v>
      </c>
      <c r="P108" s="8">
        <v>-0.30840006830123912</v>
      </c>
      <c r="Q108" s="8"/>
      <c r="R108" s="8">
        <f t="shared" si="8"/>
        <v>1770.9165606688512</v>
      </c>
      <c r="S108" s="8">
        <f t="shared" si="9"/>
        <v>-71.771900839476302</v>
      </c>
      <c r="T108" s="11">
        <f t="shared" si="10"/>
        <v>0.67705939535091642</v>
      </c>
      <c r="U108" s="8">
        <f t="shared" si="12"/>
        <v>-3.3874646191574325</v>
      </c>
      <c r="V108" s="8">
        <f t="shared" si="11"/>
        <v>-2.3208195298708851</v>
      </c>
      <c r="W108" s="8">
        <f t="shared" si="13"/>
        <v>2.1610150267525885E-2</v>
      </c>
      <c r="X108" s="8">
        <f t="shared" si="14"/>
        <v>-0.330010218568765</v>
      </c>
      <c r="Y108" s="8">
        <v>-3.3879959990173942</v>
      </c>
      <c r="Z108" s="11"/>
      <c r="AA108" s="9">
        <v>5216</v>
      </c>
      <c r="AB108" s="10">
        <v>51</v>
      </c>
      <c r="AC108" s="10">
        <v>15.9</v>
      </c>
      <c r="AD108" s="8">
        <f t="shared" si="15"/>
        <v>-10.123461035549697</v>
      </c>
      <c r="AE108" s="8"/>
      <c r="AF108" s="8"/>
      <c r="AG108" s="10"/>
      <c r="AH108" s="8"/>
    </row>
    <row r="109" spans="2:43">
      <c r="B109" s="10"/>
      <c r="C109" s="8"/>
      <c r="D109" s="10"/>
      <c r="E109" s="8"/>
      <c r="F109" s="10"/>
      <c r="G109" s="8"/>
      <c r="N109" s="8"/>
      <c r="O109" s="10">
        <v>331.8</v>
      </c>
      <c r="P109" s="8">
        <v>-0.26247600745318778</v>
      </c>
      <c r="Q109" s="8"/>
      <c r="R109" s="8">
        <f t="shared" si="8"/>
        <v>1771.0810340355579</v>
      </c>
      <c r="S109" s="8">
        <f t="shared" si="9"/>
        <v>-73.73411818078155</v>
      </c>
      <c r="T109" s="11">
        <f t="shared" si="10"/>
        <v>0.67696586406153991</v>
      </c>
      <c r="U109" s="8">
        <f t="shared" si="12"/>
        <v>-3.3886646004027972</v>
      </c>
      <c r="V109" s="8">
        <f t="shared" si="11"/>
        <v>-2.3839764778167205</v>
      </c>
      <c r="W109" s="8">
        <f t="shared" si="13"/>
        <v>2.2810131512890575E-2</v>
      </c>
      <c r="X109" s="8">
        <f t="shared" si="14"/>
        <v>-0.28528613896607835</v>
      </c>
      <c r="Y109" s="8">
        <v>-3.3892253393648097</v>
      </c>
      <c r="Z109" s="11"/>
      <c r="AA109" s="9">
        <v>5506</v>
      </c>
      <c r="AB109" s="10">
        <v>51</v>
      </c>
      <c r="AC109" s="10">
        <v>14</v>
      </c>
      <c r="AD109" s="8">
        <f t="shared" si="15"/>
        <v>-11.228842808393967</v>
      </c>
      <c r="AE109" s="8"/>
      <c r="AF109" s="8"/>
      <c r="AG109" s="10"/>
      <c r="AH109" s="8"/>
    </row>
    <row r="110" spans="2:43">
      <c r="B110" s="10"/>
      <c r="C110" s="8"/>
      <c r="D110" s="10"/>
      <c r="E110" s="8"/>
      <c r="F110" s="10"/>
      <c r="G110" s="8"/>
      <c r="N110" s="8"/>
      <c r="O110" s="10">
        <v>340.8</v>
      </c>
      <c r="P110" s="8">
        <v>-0.2694498252811286</v>
      </c>
      <c r="Q110" s="8"/>
      <c r="R110" s="8">
        <f t="shared" si="8"/>
        <v>1771.2538847569417</v>
      </c>
      <c r="S110" s="8">
        <f t="shared" si="9"/>
        <v>-75.741501106350896</v>
      </c>
      <c r="T110" s="11">
        <f t="shared" si="10"/>
        <v>0.67686760452464345</v>
      </c>
      <c r="U110" s="8">
        <f t="shared" si="12"/>
        <v>-3.3899254223793136</v>
      </c>
      <c r="V110" s="8">
        <f t="shared" si="11"/>
        <v>-2.4485626745750233</v>
      </c>
      <c r="W110" s="8">
        <f t="shared" si="13"/>
        <v>2.4070953489407021E-2</v>
      </c>
      <c r="X110" s="8">
        <f t="shared" si="14"/>
        <v>-0.29352077877053562</v>
      </c>
      <c r="Y110" s="8">
        <v>-3.3905170050788787</v>
      </c>
      <c r="Z110" s="11"/>
      <c r="AA110" s="9">
        <v>5812</v>
      </c>
      <c r="AB110" s="10">
        <v>51</v>
      </c>
      <c r="AC110" s="10">
        <v>12.8</v>
      </c>
      <c r="AD110" s="8">
        <f t="shared" si="15"/>
        <v>-12.00720412900136</v>
      </c>
      <c r="AE110" s="8"/>
      <c r="AF110" s="8"/>
      <c r="AG110" s="10"/>
      <c r="AH110" s="8"/>
    </row>
    <row r="111" spans="2:43">
      <c r="B111" s="10"/>
      <c r="C111" s="8"/>
      <c r="D111" s="10"/>
      <c r="E111" s="8"/>
      <c r="F111" s="10"/>
      <c r="G111" s="8"/>
      <c r="N111" s="8"/>
      <c r="O111" s="10">
        <v>350.2</v>
      </c>
      <c r="P111" s="8">
        <v>-0.2694498252811286</v>
      </c>
      <c r="Q111" s="8"/>
      <c r="R111" s="8">
        <f t="shared" si="8"/>
        <v>1771.4394325200292</v>
      </c>
      <c r="S111" s="8">
        <f t="shared" si="9"/>
        <v>-77.83873306521518</v>
      </c>
      <c r="T111" s="11">
        <f t="shared" si="10"/>
        <v>0.67676216787687682</v>
      </c>
      <c r="U111" s="8">
        <f t="shared" si="12"/>
        <v>-3.3912785413884143</v>
      </c>
      <c r="V111" s="8">
        <f t="shared" si="11"/>
        <v>-2.5160125535985967</v>
      </c>
      <c r="W111" s="8">
        <f t="shared" si="13"/>
        <v>2.5424072498507755E-2</v>
      </c>
      <c r="X111" s="8">
        <f t="shared" si="14"/>
        <v>-0.29487389777963635</v>
      </c>
      <c r="Y111" s="8">
        <v>-3.3919032212477318</v>
      </c>
      <c r="Z111" s="11"/>
      <c r="AA111" s="9">
        <v>6134</v>
      </c>
      <c r="AB111" s="10">
        <v>51</v>
      </c>
      <c r="AC111" s="10">
        <v>11.8</v>
      </c>
      <c r="AD111" s="8">
        <f t="shared" si="15"/>
        <v>-12.713763375836219</v>
      </c>
      <c r="AE111" s="8"/>
      <c r="AF111" s="8"/>
      <c r="AG111" s="10"/>
      <c r="AH111" s="8"/>
    </row>
    <row r="112" spans="2:43">
      <c r="B112" s="10"/>
      <c r="C112" s="8"/>
      <c r="D112" s="10"/>
      <c r="E112" s="8"/>
      <c r="F112" s="10"/>
      <c r="G112" s="8"/>
      <c r="N112" s="8"/>
      <c r="O112" s="10">
        <v>359.8</v>
      </c>
      <c r="P112" s="8">
        <v>-0.29138082493682305</v>
      </c>
      <c r="Q112" s="8"/>
      <c r="R112" s="8">
        <f t="shared" si="8"/>
        <v>1771.634223227677</v>
      </c>
      <c r="S112" s="8">
        <f t="shared" si="9"/>
        <v>-79.981271843663009</v>
      </c>
      <c r="T112" s="11">
        <f t="shared" si="10"/>
        <v>0.67665152429540198</v>
      </c>
      <c r="U112" s="8">
        <f t="shared" si="12"/>
        <v>-3.3926987101742778</v>
      </c>
      <c r="V112" s="8">
        <f t="shared" si="11"/>
        <v>-2.58489014173955</v>
      </c>
      <c r="W112" s="8">
        <f t="shared" si="13"/>
        <v>2.684424128437124E-2</v>
      </c>
      <c r="X112" s="8">
        <f t="shared" si="14"/>
        <v>-0.31822506622119429</v>
      </c>
      <c r="Y112" s="8">
        <v>-3.3933581222614966</v>
      </c>
      <c r="Z112" s="11"/>
      <c r="AA112" s="9">
        <v>6476</v>
      </c>
      <c r="AB112" s="10">
        <v>51</v>
      </c>
      <c r="AC112" s="10">
        <v>11.5</v>
      </c>
      <c r="AD112" s="8">
        <f t="shared" si="15"/>
        <v>-12.937446714886494</v>
      </c>
      <c r="AE112" s="8"/>
      <c r="AF112" s="8"/>
      <c r="AG112" s="10"/>
      <c r="AH112" s="8"/>
    </row>
    <row r="113" spans="2:34">
      <c r="B113" s="10"/>
      <c r="C113" s="8"/>
      <c r="D113" s="10"/>
      <c r="E113" s="8"/>
      <c r="F113" s="10"/>
      <c r="G113" s="8"/>
      <c r="N113" s="8"/>
      <c r="O113" s="10">
        <v>369.8</v>
      </c>
      <c r="P113" s="8">
        <v>-0.27658793523337977</v>
      </c>
      <c r="Q113" s="8"/>
      <c r="R113" s="8">
        <f t="shared" si="8"/>
        <v>1771.8428277342264</v>
      </c>
      <c r="S113" s="8">
        <f t="shared" si="9"/>
        <v>-82.213839435036761</v>
      </c>
      <c r="T113" s="11">
        <f t="shared" si="10"/>
        <v>0.67653308575203019</v>
      </c>
      <c r="U113" s="8">
        <f t="shared" si="12"/>
        <v>-3.3942191887721114</v>
      </c>
      <c r="V113" s="8">
        <f t="shared" si="11"/>
        <v>-2.6566294515946951</v>
      </c>
      <c r="W113" s="8">
        <f t="shared" si="13"/>
        <v>2.8364719882204792E-2</v>
      </c>
      <c r="X113" s="8">
        <f t="shared" si="14"/>
        <v>-0.30495265511558456</v>
      </c>
      <c r="Y113" s="8">
        <v>-3.3949157806728829</v>
      </c>
      <c r="Z113" s="11"/>
      <c r="AA113" s="9">
        <v>6834</v>
      </c>
      <c r="AB113" s="10">
        <v>51</v>
      </c>
      <c r="AC113" s="10">
        <v>12</v>
      </c>
      <c r="AD113" s="8">
        <f t="shared" si="15"/>
        <v>-12.56777860100623</v>
      </c>
      <c r="AE113" s="8"/>
      <c r="AF113" s="8"/>
      <c r="AG113" s="10"/>
      <c r="AH113" s="8"/>
    </row>
    <row r="114" spans="2:34">
      <c r="B114" s="10"/>
      <c r="C114" s="8"/>
      <c r="D114" s="10"/>
      <c r="E114" s="8"/>
      <c r="F114" s="10"/>
      <c r="G114" s="8"/>
      <c r="N114" s="8"/>
      <c r="O114" s="10">
        <v>379.8</v>
      </c>
      <c r="P114" s="8">
        <v>-0.17731954460238342</v>
      </c>
      <c r="Q114" s="8"/>
      <c r="R114" s="8">
        <f t="shared" si="8"/>
        <v>1772.0572541636459</v>
      </c>
      <c r="S114" s="8">
        <f t="shared" si="9"/>
        <v>-84.447200121902938</v>
      </c>
      <c r="T114" s="11">
        <f t="shared" si="10"/>
        <v>0.67641139714217302</v>
      </c>
      <c r="U114" s="8">
        <f t="shared" si="12"/>
        <v>-3.3957816680188846</v>
      </c>
      <c r="V114" s="8">
        <f t="shared" si="11"/>
        <v>-2.7283601743268062</v>
      </c>
      <c r="W114" s="8">
        <f t="shared" si="13"/>
        <v>2.992719912897801E-2</v>
      </c>
      <c r="X114" s="8">
        <f t="shared" si="14"/>
        <v>-0.20724674373136143</v>
      </c>
      <c r="Y114" s="8">
        <v>-3.3965164606971685</v>
      </c>
      <c r="Z114" s="11"/>
      <c r="AA114" s="9">
        <v>7214</v>
      </c>
      <c r="AB114" s="10">
        <v>51</v>
      </c>
      <c r="AC114" s="10">
        <v>13.7</v>
      </c>
      <c r="AD114" s="8">
        <f t="shared" si="15"/>
        <v>-11.416992178830592</v>
      </c>
      <c r="AE114" s="8"/>
      <c r="AF114" s="8"/>
      <c r="AG114" s="10"/>
      <c r="AH114" s="8"/>
    </row>
    <row r="115" spans="2:34">
      <c r="B115" s="10"/>
      <c r="C115" s="8"/>
      <c r="D115" s="10"/>
      <c r="E115" s="8"/>
      <c r="F115" s="10"/>
      <c r="G115" s="8"/>
      <c r="N115" s="8"/>
      <c r="O115" s="10">
        <v>390.2</v>
      </c>
      <c r="P115" s="8">
        <v>-0.28389621470373072</v>
      </c>
      <c r="Q115" s="8"/>
      <c r="R115" s="8">
        <f t="shared" si="8"/>
        <v>1772.2864426522472</v>
      </c>
      <c r="S115" s="8">
        <f t="shared" si="9"/>
        <v>-86.770759765185645</v>
      </c>
      <c r="T115" s="11">
        <f t="shared" si="10"/>
        <v>0.67628139303014689</v>
      </c>
      <c r="U115" s="8">
        <f t="shared" si="12"/>
        <v>-3.3974512287369341</v>
      </c>
      <c r="V115" s="8">
        <f t="shared" si="11"/>
        <v>-2.8029507513851462</v>
      </c>
      <c r="W115" s="8">
        <f t="shared" si="13"/>
        <v>3.1596759847027478E-2</v>
      </c>
      <c r="X115" s="8">
        <f t="shared" si="14"/>
        <v>-0.3154929745507582</v>
      </c>
      <c r="Y115" s="8">
        <v>-3.3982268334166936</v>
      </c>
      <c r="Z115" s="11"/>
      <c r="AA115" s="9">
        <v>7614</v>
      </c>
      <c r="AB115" s="10">
        <v>51</v>
      </c>
      <c r="AC115" s="10">
        <v>16</v>
      </c>
      <c r="AD115" s="8">
        <f t="shared" si="15"/>
        <v>-10.069003868840232</v>
      </c>
      <c r="AE115" s="8"/>
      <c r="AF115" s="8"/>
      <c r="AG115" s="10"/>
      <c r="AH115" s="8"/>
    </row>
    <row r="116" spans="2:34">
      <c r="B116" s="10"/>
      <c r="C116" s="8"/>
      <c r="D116" s="10"/>
      <c r="E116" s="8"/>
      <c r="F116" s="10"/>
      <c r="G116" s="8"/>
      <c r="N116" s="8"/>
      <c r="O116" s="10">
        <v>400.8</v>
      </c>
      <c r="P116" s="8">
        <v>-0.28389621470373072</v>
      </c>
      <c r="Q116" s="8"/>
      <c r="R116" s="8">
        <f t="shared" si="8"/>
        <v>1772.5265379857788</v>
      </c>
      <c r="S116" s="8">
        <f t="shared" si="9"/>
        <v>-89.139935168559049</v>
      </c>
      <c r="T116" s="11">
        <f t="shared" si="10"/>
        <v>0.67614527089924426</v>
      </c>
      <c r="U116" s="8">
        <f t="shared" si="12"/>
        <v>-3.3991997033002437</v>
      </c>
      <c r="V116" s="8">
        <f t="shared" si="11"/>
        <v>-2.8789656414208107</v>
      </c>
      <c r="W116" s="8">
        <f t="shared" si="13"/>
        <v>3.3345234410337099E-2</v>
      </c>
      <c r="X116" s="8">
        <f t="shared" si="14"/>
        <v>-0.31724144911406782</v>
      </c>
      <c r="Y116" s="8">
        <v>-3.4000180414918706</v>
      </c>
      <c r="Z116" s="11"/>
      <c r="AA116" s="9">
        <v>8038</v>
      </c>
      <c r="AB116" s="10">
        <v>51</v>
      </c>
      <c r="AC116" s="10">
        <v>18.5</v>
      </c>
      <c r="AD116" s="8">
        <f t="shared" si="15"/>
        <v>-8.8079689538984525</v>
      </c>
      <c r="AE116" s="8"/>
      <c r="AF116" s="8"/>
      <c r="AG116" s="10"/>
      <c r="AH116" s="8"/>
    </row>
    <row r="117" spans="2:34">
      <c r="B117" s="10"/>
      <c r="C117" s="8"/>
      <c r="D117" s="10"/>
      <c r="E117" s="8"/>
      <c r="F117" s="10"/>
      <c r="G117" s="8"/>
      <c r="N117" s="8"/>
      <c r="O117" s="10">
        <v>411.8</v>
      </c>
      <c r="P117" s="8">
        <v>-0.28389621470373072</v>
      </c>
      <c r="Q117" s="8"/>
      <c r="R117" s="8">
        <f t="shared" si="8"/>
        <v>1772.7826422106341</v>
      </c>
      <c r="S117" s="8">
        <f t="shared" si="9"/>
        <v>-91.599535532109044</v>
      </c>
      <c r="T117" s="11">
        <f t="shared" si="10"/>
        <v>0.67600014999356495</v>
      </c>
      <c r="U117" s="8">
        <f t="shared" si="12"/>
        <v>-3.4010641539078037</v>
      </c>
      <c r="V117" s="8">
        <f t="shared" si="11"/>
        <v>-2.9578378986820049</v>
      </c>
      <c r="W117" s="8">
        <f t="shared" si="13"/>
        <v>3.5209685017897119E-2</v>
      </c>
      <c r="X117" s="8">
        <f t="shared" si="14"/>
        <v>-0.31910589972162784</v>
      </c>
      <c r="Y117" s="8">
        <v>-3.4019280516470962</v>
      </c>
      <c r="Z117" s="11"/>
      <c r="AA117" s="9">
        <v>8484</v>
      </c>
      <c r="AB117" s="10">
        <v>51</v>
      </c>
      <c r="AC117" s="10">
        <v>21</v>
      </c>
      <c r="AD117" s="8">
        <f t="shared" si="15"/>
        <v>-7.7070176272803428</v>
      </c>
      <c r="AE117" s="8"/>
      <c r="AF117" s="8"/>
      <c r="AG117" s="10"/>
      <c r="AH117" s="8"/>
    </row>
    <row r="118" spans="2:34">
      <c r="B118" s="10"/>
      <c r="C118" s="8"/>
      <c r="D118" s="10"/>
      <c r="E118" s="8"/>
      <c r="F118" s="10"/>
      <c r="G118" s="8"/>
      <c r="N118" s="8"/>
      <c r="O118" s="10">
        <v>423</v>
      </c>
      <c r="P118" s="8">
        <v>-0.39816460533472764</v>
      </c>
      <c r="Q118" s="8"/>
      <c r="R118" s="8">
        <f t="shared" si="8"/>
        <v>1773.0506869584369</v>
      </c>
      <c r="S118" s="8">
        <f t="shared" si="9"/>
        <v>-94.104954912990294</v>
      </c>
      <c r="T118" s="11">
        <f t="shared" si="10"/>
        <v>0.67584834859610643</v>
      </c>
      <c r="U118" s="8">
        <f t="shared" si="12"/>
        <v>-3.4030148609465676</v>
      </c>
      <c r="V118" s="8">
        <f t="shared" si="11"/>
        <v>-3.0381322203909638</v>
      </c>
      <c r="W118" s="8">
        <f t="shared" si="13"/>
        <v>3.7160392056660996E-2</v>
      </c>
      <c r="X118" s="8">
        <f t="shared" si="14"/>
        <v>-0.43532499739138864</v>
      </c>
      <c r="Y118" s="8">
        <v>-3.4039264166328613</v>
      </c>
      <c r="Z118" s="11"/>
      <c r="AA118" s="9">
        <v>8954</v>
      </c>
      <c r="AB118" s="10">
        <v>51</v>
      </c>
      <c r="AC118" s="10">
        <v>24</v>
      </c>
      <c r="AD118" s="8">
        <f t="shared" si="15"/>
        <v>-6.5471786877266069</v>
      </c>
      <c r="AE118" s="8"/>
      <c r="AF118" s="8"/>
      <c r="AG118" s="10"/>
      <c r="AH118" s="8"/>
    </row>
    <row r="119" spans="2:34">
      <c r="B119" s="10"/>
      <c r="C119" s="8"/>
      <c r="D119" s="10"/>
      <c r="E119" s="8"/>
      <c r="F119" s="10"/>
      <c r="G119" s="8"/>
      <c r="N119" s="8"/>
      <c r="O119" s="10">
        <v>434.8</v>
      </c>
      <c r="P119" s="8">
        <v>-0.357896214703743</v>
      </c>
      <c r="Q119" s="8"/>
      <c r="R119" s="8">
        <f t="shared" si="8"/>
        <v>1773.3410566757775</v>
      </c>
      <c r="S119" s="8">
        <f t="shared" si="9"/>
        <v>-96.745826092294152</v>
      </c>
      <c r="T119" s="11">
        <f t="shared" si="10"/>
        <v>0.67568400261153561</v>
      </c>
      <c r="U119" s="8">
        <f t="shared" si="12"/>
        <v>-3.4051272648268025</v>
      </c>
      <c r="V119" s="8">
        <f t="shared" si="11"/>
        <v>-3.1227145629593198</v>
      </c>
      <c r="W119" s="8">
        <f t="shared" si="13"/>
        <v>3.9272795936895921E-2</v>
      </c>
      <c r="X119" s="8">
        <f t="shared" si="14"/>
        <v>-0.39716901064063892</v>
      </c>
      <c r="Y119" s="8">
        <v>-3.4060904181105238</v>
      </c>
      <c r="Z119" s="11"/>
      <c r="AA119" s="9">
        <v>9452</v>
      </c>
      <c r="AB119" s="10">
        <v>51</v>
      </c>
      <c r="AC119" s="10">
        <v>26</v>
      </c>
      <c r="AD119" s="8">
        <f t="shared" si="15"/>
        <v>-5.8519365625423694</v>
      </c>
      <c r="AE119" s="8"/>
      <c r="AF119" s="8"/>
      <c r="AG119" s="10"/>
      <c r="AH119" s="8"/>
    </row>
    <row r="120" spans="2:34">
      <c r="B120" s="10"/>
      <c r="C120" s="8"/>
      <c r="D120" s="10"/>
      <c r="E120" s="8"/>
      <c r="F120" s="10"/>
      <c r="G120" s="8"/>
      <c r="N120" s="8"/>
      <c r="O120" s="10">
        <v>446.6</v>
      </c>
      <c r="P120" s="8">
        <v>-0.42373981501943092</v>
      </c>
      <c r="Q120" s="8"/>
      <c r="R120" s="8">
        <f t="shared" si="8"/>
        <v>1773.6396153652677</v>
      </c>
      <c r="S120" s="8">
        <f t="shared" si="9"/>
        <v>-99.387997324435304</v>
      </c>
      <c r="T120" s="11">
        <f t="shared" si="10"/>
        <v>0.67551512866983232</v>
      </c>
      <c r="U120" s="8">
        <f t="shared" si="12"/>
        <v>-3.4072984036235336</v>
      </c>
      <c r="V120" s="8">
        <f t="shared" si="11"/>
        <v>-3.2072826840459352</v>
      </c>
      <c r="W120" s="8">
        <f t="shared" si="13"/>
        <v>4.1443934733627064E-2</v>
      </c>
      <c r="X120" s="8">
        <f t="shared" si="14"/>
        <v>-0.46518374975305798</v>
      </c>
      <c r="Y120" s="8">
        <v>-3.4083145774856121</v>
      </c>
      <c r="Z120" s="11"/>
      <c r="AA120" s="9">
        <v>9976</v>
      </c>
      <c r="AB120" s="10">
        <v>51</v>
      </c>
      <c r="AC120" s="10">
        <v>28.5</v>
      </c>
      <c r="AD120" s="8">
        <f t="shared" si="15"/>
        <v>-5.0545063217885229</v>
      </c>
      <c r="AE120" s="8"/>
      <c r="AF120" s="8"/>
      <c r="AG120" s="10"/>
      <c r="AH120" s="8"/>
    </row>
    <row r="121" spans="2:34">
      <c r="B121" s="10"/>
      <c r="C121" s="8"/>
      <c r="D121" s="10"/>
      <c r="E121" s="8"/>
      <c r="F121" s="10"/>
      <c r="G121" s="8"/>
      <c r="N121" s="8"/>
      <c r="O121" s="10">
        <v>458.8</v>
      </c>
      <c r="P121" s="8">
        <v>-0.44359328569298384</v>
      </c>
      <c r="Q121" s="8"/>
      <c r="R121" s="8">
        <f t="shared" si="8"/>
        <v>1773.9569222783437</v>
      </c>
      <c r="S121" s="8">
        <f t="shared" si="9"/>
        <v>-102.12113845765899</v>
      </c>
      <c r="T121" s="11">
        <f t="shared" si="10"/>
        <v>0.67533576886083768</v>
      </c>
      <c r="U121" s="8">
        <f t="shared" si="12"/>
        <v>-3.4096049491030307</v>
      </c>
      <c r="V121" s="8">
        <f t="shared" si="11"/>
        <v>-3.2947021224176543</v>
      </c>
      <c r="W121" s="8">
        <f t="shared" si="13"/>
        <v>4.375048021312411E-2</v>
      </c>
      <c r="X121" s="8">
        <f t="shared" si="14"/>
        <v>-0.48734376590610795</v>
      </c>
      <c r="Y121" s="8">
        <v>-3.4106774372977569</v>
      </c>
      <c r="Z121" s="11"/>
      <c r="AA121" s="9">
        <v>10530</v>
      </c>
      <c r="AB121" s="10">
        <v>51</v>
      </c>
      <c r="AC121" s="10">
        <v>30.5</v>
      </c>
      <c r="AD121" s="8">
        <f t="shared" si="15"/>
        <v>-4.4654067350230111</v>
      </c>
      <c r="AE121" s="8"/>
      <c r="AF121" s="8"/>
      <c r="AG121" s="10"/>
      <c r="AH121" s="8"/>
    </row>
    <row r="122" spans="2:34">
      <c r="B122" s="10"/>
      <c r="C122" s="8"/>
      <c r="D122" s="10"/>
      <c r="E122" s="8"/>
      <c r="F122" s="10"/>
      <c r="G122" s="8"/>
      <c r="N122" s="8"/>
      <c r="O122" s="10">
        <v>471.4</v>
      </c>
      <c r="P122" s="8">
        <v>-0.32378601190923462</v>
      </c>
      <c r="Q122" s="8"/>
      <c r="R122" s="8">
        <f t="shared" si="8"/>
        <v>1774.2938598470971</v>
      </c>
      <c r="S122" s="8">
        <f t="shared" si="9"/>
        <v>-104.94543131954586</v>
      </c>
      <c r="T122" s="11">
        <f t="shared" si="10"/>
        <v>0.67514544645778296</v>
      </c>
      <c r="U122" s="8">
        <f t="shared" si="12"/>
        <v>-3.4120531422074993</v>
      </c>
      <c r="V122" s="8">
        <f t="shared" si="11"/>
        <v>-3.3849708484741639</v>
      </c>
      <c r="W122" s="8">
        <f t="shared" si="13"/>
        <v>4.6198673317592753E-2</v>
      </c>
      <c r="X122" s="8">
        <f t="shared" si="14"/>
        <v>-0.36998468522682737</v>
      </c>
      <c r="Y122" s="8">
        <v>-3.4131853884619865</v>
      </c>
      <c r="Z122" s="11"/>
      <c r="AA122" s="9">
        <v>11114</v>
      </c>
      <c r="AB122" s="10">
        <v>51</v>
      </c>
      <c r="AC122" s="10">
        <v>33</v>
      </c>
      <c r="AD122" s="8">
        <f t="shared" si="15"/>
        <v>-3.7811247244009771</v>
      </c>
      <c r="AE122" s="8"/>
      <c r="AF122" s="8"/>
      <c r="AG122" s="10"/>
      <c r="AH122" s="8"/>
    </row>
    <row r="123" spans="2:34">
      <c r="B123" s="10"/>
      <c r="C123" s="8"/>
      <c r="D123" s="10"/>
      <c r="E123" s="8"/>
      <c r="F123" s="10"/>
      <c r="G123" s="8"/>
      <c r="N123" s="8"/>
      <c r="O123" s="10">
        <v>484.2</v>
      </c>
      <c r="P123" s="8">
        <v>-0.36390566586121054</v>
      </c>
      <c r="Q123" s="8"/>
      <c r="R123" s="8">
        <f t="shared" si="8"/>
        <v>1774.6457676589348</v>
      </c>
      <c r="S123" s="8">
        <f t="shared" si="9"/>
        <v>-107.81620131982206</v>
      </c>
      <c r="T123" s="11">
        <f t="shared" si="10"/>
        <v>0.67494681490375674</v>
      </c>
      <c r="U123" s="8">
        <f t="shared" si="12"/>
        <v>-3.4146089553452139</v>
      </c>
      <c r="V123" s="8">
        <f t="shared" si="11"/>
        <v>-3.4766542764012587</v>
      </c>
      <c r="W123" s="8">
        <f t="shared" si="13"/>
        <v>4.8754486455307333E-2</v>
      </c>
      <c r="X123" s="8">
        <f t="shared" si="14"/>
        <v>-0.41266015231651787</v>
      </c>
      <c r="Y123" s="8">
        <v>-3.415803570529504</v>
      </c>
      <c r="Z123" s="11"/>
      <c r="AA123" s="9">
        <v>11730</v>
      </c>
      <c r="AB123" s="10">
        <v>51</v>
      </c>
      <c r="AC123" s="10">
        <v>34.5</v>
      </c>
      <c r="AD123" s="8">
        <f t="shared" si="15"/>
        <v>-3.3950216204932442</v>
      </c>
      <c r="AE123" s="8"/>
      <c r="AF123" s="8"/>
      <c r="AG123" s="10"/>
      <c r="AH123" s="8"/>
    </row>
    <row r="124" spans="2:34">
      <c r="B124" s="10"/>
      <c r="C124" s="8"/>
      <c r="D124" s="10"/>
      <c r="E124" s="8"/>
      <c r="F124" s="10"/>
      <c r="G124" s="8"/>
      <c r="N124" s="8"/>
      <c r="O124" s="10">
        <v>497.6</v>
      </c>
      <c r="P124" s="8">
        <v>-0.31716314491808362</v>
      </c>
      <c r="Q124" s="8"/>
      <c r="R124" s="8">
        <f t="shared" si="8"/>
        <v>1775.024586277877</v>
      </c>
      <c r="S124" s="8">
        <f t="shared" si="9"/>
        <v>-110.82336660341555</v>
      </c>
      <c r="T124" s="11">
        <f t="shared" si="10"/>
        <v>0.67473316135199013</v>
      </c>
      <c r="U124" s="8">
        <f t="shared" si="12"/>
        <v>-3.4173588978791098</v>
      </c>
      <c r="V124" s="8">
        <f t="shared" si="11"/>
        <v>-3.5726151903143317</v>
      </c>
      <c r="W124" s="8">
        <f t="shared" si="13"/>
        <v>5.1504428989203266E-2</v>
      </c>
      <c r="X124" s="8">
        <f t="shared" si="14"/>
        <v>-0.36866757390728688</v>
      </c>
      <c r="Y124" s="8">
        <v>-3.4186206010104252</v>
      </c>
      <c r="Z124" s="11"/>
      <c r="AA124" s="9">
        <v>12382</v>
      </c>
      <c r="AB124" s="10">
        <v>51</v>
      </c>
      <c r="AC124" s="10">
        <v>36</v>
      </c>
      <c r="AD124" s="8">
        <f t="shared" si="15"/>
        <v>-3.0253535066129817</v>
      </c>
      <c r="AE124" s="8"/>
      <c r="AF124" s="8"/>
      <c r="AG124" s="10"/>
      <c r="AH124" s="8"/>
    </row>
    <row r="125" spans="2:34">
      <c r="B125" s="10"/>
      <c r="C125" s="8"/>
      <c r="D125" s="10"/>
      <c r="N125" s="8"/>
      <c r="O125" s="10">
        <v>511.2</v>
      </c>
      <c r="P125" s="8">
        <v>-0.27130313538624762</v>
      </c>
      <c r="Q125" s="8"/>
      <c r="R125" s="8">
        <f t="shared" si="8"/>
        <v>1775.4199796389908</v>
      </c>
      <c r="S125" s="8">
        <f t="shared" si="9"/>
        <v>-113.87737979273645</v>
      </c>
      <c r="T125" s="11">
        <f t="shared" si="10"/>
        <v>0.67451034476109661</v>
      </c>
      <c r="U125" s="8">
        <f t="shared" si="12"/>
        <v>-3.420227705958387</v>
      </c>
      <c r="V125" s="8">
        <f t="shared" si="11"/>
        <v>-3.6699866160706547</v>
      </c>
      <c r="W125" s="8">
        <f t="shared" si="13"/>
        <v>5.4373237068480407E-2</v>
      </c>
      <c r="X125" s="8">
        <f t="shared" si="14"/>
        <v>-0.32567637245472802</v>
      </c>
      <c r="Y125" s="8">
        <v>-3.4215593767159524</v>
      </c>
      <c r="Z125" s="11"/>
      <c r="AA125" s="9">
        <v>13070</v>
      </c>
      <c r="AB125" s="10">
        <v>51</v>
      </c>
      <c r="AC125" s="10">
        <v>37</v>
      </c>
      <c r="AD125" s="8">
        <f t="shared" si="15"/>
        <v>-2.7873690406188278</v>
      </c>
      <c r="AE125" s="8"/>
      <c r="AF125" s="8"/>
      <c r="AG125" s="10"/>
      <c r="AH125" s="8"/>
    </row>
    <row r="126" spans="2:34">
      <c r="B126" s="10"/>
      <c r="C126" s="8"/>
      <c r="D126" s="10"/>
      <c r="N126" s="8"/>
      <c r="O126" s="10">
        <v>525.20000000000005</v>
      </c>
      <c r="P126" s="8">
        <v>-0.28348018720272705</v>
      </c>
      <c r="Q126" s="8"/>
      <c r="R126" s="8">
        <f t="shared" si="8"/>
        <v>1775.8385245252111</v>
      </c>
      <c r="S126" s="8">
        <f t="shared" si="9"/>
        <v>-117.02334195270781</v>
      </c>
      <c r="T126" s="11">
        <f t="shared" si="10"/>
        <v>0.67427468729386619</v>
      </c>
      <c r="U126" s="8">
        <f t="shared" si="12"/>
        <v>-3.4232628742393678</v>
      </c>
      <c r="V126" s="8">
        <f t="shared" si="11"/>
        <v>-3.7701983310578684</v>
      </c>
      <c r="W126" s="8">
        <f t="shared" si="13"/>
        <v>5.7408405349461233E-2</v>
      </c>
      <c r="X126" s="8">
        <f t="shared" si="14"/>
        <v>-0.34088859255218829</v>
      </c>
      <c r="Y126" s="8">
        <v>-3.4246685475800849</v>
      </c>
      <c r="Z126" s="11"/>
      <c r="AA126" s="9">
        <v>13796</v>
      </c>
      <c r="AB126" s="10">
        <v>51</v>
      </c>
      <c r="AC126" s="10">
        <v>38</v>
      </c>
      <c r="AD126" s="8">
        <f t="shared" si="15"/>
        <v>-2.5557315896225239</v>
      </c>
      <c r="AE126" s="8"/>
      <c r="AF126" s="8"/>
      <c r="AG126" s="10"/>
      <c r="AH126" s="8"/>
    </row>
    <row r="127" spans="2:34">
      <c r="B127" s="10"/>
      <c r="C127" s="8"/>
      <c r="D127" s="10"/>
      <c r="N127" s="8"/>
      <c r="O127" s="10">
        <v>539.6</v>
      </c>
      <c r="P127" s="8">
        <v>-7.1618717254239073E-2</v>
      </c>
      <c r="Q127" s="8"/>
      <c r="R127" s="8">
        <f t="shared" si="8"/>
        <v>1776.281256978981</v>
      </c>
      <c r="S127" s="8">
        <f t="shared" si="9"/>
        <v>-120.26150024486613</v>
      </c>
      <c r="T127" s="11">
        <f t="shared" si="10"/>
        <v>0.67402564123057318</v>
      </c>
      <c r="U127" s="8">
        <f t="shared" si="12"/>
        <v>-3.4264716350760964</v>
      </c>
      <c r="V127" s="8">
        <f t="shared" si="11"/>
        <v>-3.8732475210745716</v>
      </c>
      <c r="W127" s="8">
        <f t="shared" si="13"/>
        <v>6.0617166186189841E-2</v>
      </c>
      <c r="X127" s="8">
        <f t="shared" si="14"/>
        <v>-0.13223588344042891</v>
      </c>
      <c r="Y127" s="8">
        <v>-3.4279555184376145</v>
      </c>
      <c r="Z127" s="11"/>
      <c r="AA127" s="9">
        <v>14560</v>
      </c>
      <c r="AB127" s="10">
        <v>51</v>
      </c>
      <c r="AC127" s="10">
        <v>39.5</v>
      </c>
      <c r="AD127" s="8">
        <f t="shared" si="15"/>
        <v>-2.2194616094295223</v>
      </c>
      <c r="AE127" s="8"/>
      <c r="AF127" s="8"/>
      <c r="AG127" s="10"/>
      <c r="AH127" s="8"/>
    </row>
    <row r="128" spans="2:34">
      <c r="D128" s="10"/>
      <c r="N128" s="8"/>
      <c r="O128" s="10">
        <v>554.4</v>
      </c>
      <c r="P128" s="8">
        <v>-0.17203474475525127</v>
      </c>
      <c r="Q128" s="8"/>
      <c r="R128" s="8">
        <f t="shared" si="8"/>
        <v>1776.749248605699</v>
      </c>
      <c r="S128" s="8">
        <f t="shared" si="9"/>
        <v>-123.5921178718162</v>
      </c>
      <c r="T128" s="11">
        <f t="shared" si="10"/>
        <v>0.67376264304174371</v>
      </c>
      <c r="U128" s="8">
        <f t="shared" si="12"/>
        <v>-3.4298614453286929</v>
      </c>
      <c r="V128" s="8">
        <f t="shared" si="11"/>
        <v>-3.9791311750353393</v>
      </c>
      <c r="W128" s="8">
        <f t="shared" si="13"/>
        <v>6.4006976438786278E-2</v>
      </c>
      <c r="X128" s="8">
        <f t="shared" si="14"/>
        <v>-0.23604172119403755</v>
      </c>
      <c r="Y128" s="8">
        <v>-3.4314279236531546</v>
      </c>
      <c r="Z128" s="11"/>
      <c r="AA128" s="9">
        <v>15368</v>
      </c>
      <c r="AB128" s="10">
        <v>51</v>
      </c>
      <c r="AC128" s="10">
        <v>40</v>
      </c>
      <c r="AD128" s="8">
        <f t="shared" si="15"/>
        <v>-2.1102036953994796</v>
      </c>
      <c r="AE128" s="8"/>
      <c r="AF128" s="8"/>
      <c r="AG128" s="10"/>
      <c r="AH128" s="8"/>
    </row>
    <row r="129" spans="4:34">
      <c r="D129" s="10"/>
      <c r="N129" s="8"/>
      <c r="O129" s="10">
        <v>569.6</v>
      </c>
      <c r="P129" s="8">
        <v>-0.17203474475525127</v>
      </c>
      <c r="Q129" s="8"/>
      <c r="R129" s="8">
        <f t="shared" si="8"/>
        <v>1777.2436072994533</v>
      </c>
      <c r="S129" s="8">
        <f t="shared" si="9"/>
        <v>-127.01547485132632</v>
      </c>
      <c r="T129" s="11">
        <f t="shared" si="10"/>
        <v>0.6734851133715356</v>
      </c>
      <c r="U129" s="8">
        <f t="shared" si="12"/>
        <v>-3.4334399884872751</v>
      </c>
      <c r="V129" s="8">
        <f t="shared" si="11"/>
        <v>-4.0878460734455304</v>
      </c>
      <c r="W129" s="8">
        <f t="shared" si="13"/>
        <v>6.7585519597368471E-2</v>
      </c>
      <c r="X129" s="8">
        <f t="shared" si="14"/>
        <v>-0.23962026435261974</v>
      </c>
      <c r="Y129" s="8">
        <v>-3.4350936292561518</v>
      </c>
      <c r="Z129" s="11"/>
      <c r="AA129" s="9">
        <v>16222</v>
      </c>
      <c r="AB129" s="10">
        <v>51</v>
      </c>
      <c r="AC129" s="10">
        <v>41</v>
      </c>
      <c r="AD129" s="8">
        <f t="shared" si="15"/>
        <v>-1.8957263875640171</v>
      </c>
      <c r="AE129" s="8"/>
      <c r="AF129" s="8"/>
      <c r="AG129" s="10"/>
      <c r="AH129" s="8"/>
    </row>
    <row r="130" spans="4:34">
      <c r="D130" s="10"/>
      <c r="N130" s="8"/>
      <c r="O130" s="10">
        <v>585</v>
      </c>
      <c r="P130" s="8">
        <v>-0.27130313538624762</v>
      </c>
      <c r="Q130" s="8"/>
      <c r="R130" s="8">
        <f t="shared" si="8"/>
        <v>1777.7586941974619</v>
      </c>
      <c r="S130" s="8">
        <f t="shared" si="9"/>
        <v>-130.48676759536505</v>
      </c>
      <c r="T130" s="11">
        <f t="shared" si="10"/>
        <v>0.67319625917991233</v>
      </c>
      <c r="U130" s="8">
        <f t="shared" si="12"/>
        <v>-3.4371661195819012</v>
      </c>
      <c r="V130" s="8">
        <f t="shared" si="11"/>
        <v>-4.1979589582211458</v>
      </c>
      <c r="W130" s="8">
        <f t="shared" si="13"/>
        <v>7.1311650691994632E-2</v>
      </c>
      <c r="X130" s="8">
        <f t="shared" si="14"/>
        <v>-0.34261478607824225</v>
      </c>
      <c r="Y130" s="8">
        <v>-3.4389104836519389</v>
      </c>
      <c r="Z130" s="11"/>
      <c r="AA130" s="9">
        <v>17122</v>
      </c>
      <c r="AB130" s="10">
        <v>51</v>
      </c>
      <c r="AC130" s="10">
        <v>42</v>
      </c>
      <c r="AD130" s="8">
        <f t="shared" si="15"/>
        <v>-1.6864177140007186</v>
      </c>
      <c r="AE130" s="8"/>
      <c r="AF130" s="8"/>
      <c r="AG130" s="10"/>
      <c r="AH130" s="8"/>
    </row>
    <row r="131" spans="4:34">
      <c r="D131" s="10"/>
      <c r="N131" s="8"/>
      <c r="O131" s="10">
        <v>601</v>
      </c>
      <c r="P131" s="8">
        <v>-0.26880313538624989</v>
      </c>
      <c r="Q131" s="8"/>
      <c r="R131" s="8">
        <f t="shared" si="8"/>
        <v>1778.309065629905</v>
      </c>
      <c r="S131" s="8">
        <f t="shared" si="9"/>
        <v>-134.09647369612853</v>
      </c>
      <c r="T131" s="11">
        <f t="shared" si="10"/>
        <v>0.67288796932079864</v>
      </c>
      <c r="U131" s="8">
        <f t="shared" si="12"/>
        <v>-3.4411447290669828</v>
      </c>
      <c r="V131" s="8">
        <f t="shared" si="11"/>
        <v>-4.3123262539101024</v>
      </c>
      <c r="W131" s="8">
        <f t="shared" si="13"/>
        <v>7.5290260177076185E-2</v>
      </c>
      <c r="X131" s="8">
        <f t="shared" si="14"/>
        <v>-0.34409339556332608</v>
      </c>
      <c r="Y131" s="8">
        <v>-3.4429859255604001</v>
      </c>
      <c r="Z131" s="11"/>
      <c r="AA131" s="9">
        <v>18074</v>
      </c>
      <c r="AB131" s="10">
        <v>51</v>
      </c>
      <c r="AC131" s="10">
        <v>42.5</v>
      </c>
      <c r="AD131" s="8">
        <f t="shared" si="15"/>
        <v>-1.583624920952496</v>
      </c>
      <c r="AE131" s="8"/>
      <c r="AF131" s="8"/>
      <c r="AG131" s="10"/>
      <c r="AH131" s="8"/>
    </row>
    <row r="132" spans="4:34">
      <c r="D132" s="10"/>
      <c r="N132" s="8"/>
      <c r="O132" s="10">
        <v>617.6</v>
      </c>
      <c r="P132" s="8">
        <v>-0.22142595156496725</v>
      </c>
      <c r="Q132" s="8"/>
      <c r="R132" s="8">
        <f t="shared" si="8"/>
        <v>1778.8965258033775</v>
      </c>
      <c r="S132" s="8">
        <f t="shared" si="9"/>
        <v>-137.84505124113724</v>
      </c>
      <c r="T132" s="11">
        <f t="shared" si="10"/>
        <v>0.67255930415215603</v>
      </c>
      <c r="U132" s="8">
        <f t="shared" si="12"/>
        <v>-3.4453882984669493</v>
      </c>
      <c r="V132" s="8">
        <f t="shared" si="11"/>
        <v>-4.4309426547552047</v>
      </c>
      <c r="W132" s="8">
        <f t="shared" si="13"/>
        <v>7.9533829577042692E-2</v>
      </c>
      <c r="X132" s="8">
        <f t="shared" si="14"/>
        <v>-0.30095978114200994</v>
      </c>
      <c r="Y132" s="8">
        <v>-3.4473327326268475</v>
      </c>
      <c r="Z132" s="11"/>
      <c r="AA132" s="9">
        <v>19076</v>
      </c>
      <c r="AB132" s="10">
        <v>51</v>
      </c>
      <c r="AC132" s="10">
        <v>43</v>
      </c>
      <c r="AD132" s="8">
        <f t="shared" si="15"/>
        <v>-1.4820344103669969</v>
      </c>
      <c r="AE132" s="8"/>
      <c r="AF132" s="8"/>
      <c r="AG132" s="10"/>
      <c r="AH132" s="8"/>
    </row>
    <row r="133" spans="4:34">
      <c r="D133" s="10"/>
      <c r="N133" s="8"/>
      <c r="O133" s="10">
        <v>634.6</v>
      </c>
      <c r="P133" s="8">
        <v>-0.17892595156496327</v>
      </c>
      <c r="Q133" s="8"/>
      <c r="R133" s="8">
        <f t="shared" ref="R133:R196" si="16">(1/((1/$E$5+1/(($E$9^2+(2*PI()*O133*$E$7)^2)^0.5)/(1+(2*PI()*O133*$E$7)^2/$E$9^2)^0.5)^2+(2*PI()*O133*$E$6-1/(($E$9^2+(2*PI()*O133*$E$7)^2)^0.5)/(1+$E$9^2/(2*PI()*O133*$E$7)^2)^0.5)^2))^0.5/(1+(2*PI()*O133*$E$6-1/(($E$9^2+(2*PI()*O133*$E$7)^2)^0.5)/(1+$E$9^2/(2*PI()*O133*$E$7)^2)^0.5)^2/(1/$E$5+1/(($E$9^2+(2*PI()*O133*$E$7)^2)^0.5)/(1+(2*PI()*O133*$E$7)^2/$E$9^2)^0.5)^2)^0.5+$E$4</f>
        <v>1779.5155716300317</v>
      </c>
      <c r="S133" s="8">
        <f t="shared" ref="S133:S196" si="17">(1/((1/$E$5+1/(($E$9^2+(2*PI()*O133*$E$7)^2)^0.5)/(1+(2*PI()*O133*$E$7)^2/$E$9^2)^0.5)^2+(2*PI()*O133*$E$6-1/(($E$9^2+(2*PI()*O133*$E$7)^2)^0.5)/(1+$E$9^2/(2*PI()*O133*$E$7)^2)^0.5)^2))^0.5/(1+(1/$E$5+1/(($E$9^2+(2*PI()*O133*$E$7)^2)^0.5)/(1+(2*PI()*O133*$E$7)^2/$E$9^2)^0.5)^2/(2*PI()*O133*$E$6-1/(($E$9^2+(2*PI()*O133*$E$7)^2)^0.5)/(1+$E$9^2/(2*PI()*O133*$E$7)^2)^0.5)^2)^0.5*IF(2*PI()*O133*$E$6-1/(($E$9^2+(2*PI()*O133*$E$7)^2)^0.5)/(1+$E$9^2/(2*PI()*O133*$E$7)^2)&lt;0,-1,1)</f>
        <v>-141.68776171411974</v>
      </c>
      <c r="T133" s="11">
        <f t="shared" ref="T133:T196" si="18">$E$4/(R133^2+S133^2)^0.5</f>
        <v>0.67221341381071553</v>
      </c>
      <c r="U133" s="8">
        <f t="shared" si="12"/>
        <v>-3.4498565113608421</v>
      </c>
      <c r="V133" s="8">
        <f t="shared" ref="V133:V196" si="19">ATAN(S133/R133)/2/PI()*360</f>
        <v>-4.5523740744217678</v>
      </c>
      <c r="W133" s="8">
        <f t="shared" si="13"/>
        <v>8.4002042470935567E-2</v>
      </c>
      <c r="X133" s="8">
        <f t="shared" si="14"/>
        <v>-0.26292799403589884</v>
      </c>
      <c r="Y133" s="8">
        <v>-3.451909599931287</v>
      </c>
      <c r="Z133" s="11"/>
      <c r="AA133" s="9">
        <v>20000</v>
      </c>
      <c r="AB133" s="10">
        <v>51</v>
      </c>
      <c r="AC133" s="10">
        <v>43.5</v>
      </c>
      <c r="AD133" s="8">
        <f t="shared" si="15"/>
        <v>-1.3816183828659812</v>
      </c>
      <c r="AE133" s="8"/>
      <c r="AF133" s="8"/>
      <c r="AG133" s="10"/>
      <c r="AH133" s="8"/>
    </row>
    <row r="134" spans="4:34">
      <c r="D134" s="10"/>
      <c r="N134" s="8"/>
      <c r="O134" s="10">
        <v>652</v>
      </c>
      <c r="P134" s="8">
        <v>-0.15968321440497846</v>
      </c>
      <c r="Q134" s="8"/>
      <c r="R134" s="8">
        <f t="shared" si="16"/>
        <v>1780.1675225279441</v>
      </c>
      <c r="S134" s="8">
        <f t="shared" si="17"/>
        <v>-145.62498872367394</v>
      </c>
      <c r="T134" s="11">
        <f t="shared" si="18"/>
        <v>0.67184963165116096</v>
      </c>
      <c r="U134" s="8">
        <f t="shared" ref="U134:U197" si="20">20*LOG(T134)</f>
        <v>-3.4545583321244058</v>
      </c>
      <c r="V134" s="8">
        <f t="shared" si="19"/>
        <v>-4.6766159689708298</v>
      </c>
      <c r="W134" s="8">
        <f t="shared" ref="W134:W197" si="21">-U134+U$5</f>
        <v>8.8703863234499192E-2</v>
      </c>
      <c r="X134" s="8">
        <f t="shared" ref="X134:X197" si="22">+P134+U134-U$5</f>
        <v>-0.24838707763947765</v>
      </c>
      <c r="Y134" s="8">
        <v>-3.4567257022576321</v>
      </c>
      <c r="Z134" s="11"/>
      <c r="AA134" s="11"/>
      <c r="AB134" s="10"/>
      <c r="AC134" s="10"/>
      <c r="AD134" s="8"/>
      <c r="AE134" s="8"/>
      <c r="AF134" s="8"/>
      <c r="AG134" s="10"/>
      <c r="AH134" s="10"/>
    </row>
    <row r="135" spans="4:34">
      <c r="D135" s="10"/>
      <c r="N135" s="8"/>
      <c r="O135" s="10">
        <v>669.8</v>
      </c>
      <c r="P135" s="8">
        <v>-0.1540703614548562</v>
      </c>
      <c r="Q135" s="8"/>
      <c r="R135" s="8">
        <f t="shared" si="16"/>
        <v>1780.8537401399271</v>
      </c>
      <c r="S135" s="8">
        <f t="shared" si="17"/>
        <v>-149.65713822296323</v>
      </c>
      <c r="T135" s="11">
        <f t="shared" si="18"/>
        <v>0.67146727508287785</v>
      </c>
      <c r="U135" s="8">
        <f t="shared" si="20"/>
        <v>-3.4595029688330441</v>
      </c>
      <c r="V135" s="8">
        <f t="shared" si="19"/>
        <v>-4.8036634970152399</v>
      </c>
      <c r="W135" s="8">
        <f t="shared" si="21"/>
        <v>9.3648499943137509E-2</v>
      </c>
      <c r="X135" s="8">
        <f t="shared" si="22"/>
        <v>-0.24771886139799371</v>
      </c>
      <c r="Y135" s="8">
        <v>-3.4617904632119578</v>
      </c>
      <c r="Z135" s="11"/>
      <c r="AA135" s="11"/>
      <c r="AB135" s="10"/>
      <c r="AC135" s="10"/>
      <c r="AD135" s="8"/>
      <c r="AE135" s="8"/>
      <c r="AF135" s="8"/>
      <c r="AG135" s="10"/>
      <c r="AH135" s="10"/>
    </row>
    <row r="136" spans="4:34">
      <c r="D136" s="10"/>
      <c r="N136" s="8"/>
      <c r="O136" s="10">
        <v>688</v>
      </c>
      <c r="P136" s="8">
        <v>-0.33058957252958976</v>
      </c>
      <c r="Q136" s="8"/>
      <c r="R136" s="8">
        <f t="shared" si="16"/>
        <v>1781.5756295300444</v>
      </c>
      <c r="S136" s="8">
        <f t="shared" si="17"/>
        <v>-153.78463947012398</v>
      </c>
      <c r="T136" s="11">
        <f t="shared" si="18"/>
        <v>0.67106564554989312</v>
      </c>
      <c r="U136" s="8">
        <f t="shared" si="20"/>
        <v>-3.4646998766322472</v>
      </c>
      <c r="V136" s="8">
        <f t="shared" si="19"/>
        <v>-4.9335115027020038</v>
      </c>
      <c r="W136" s="8">
        <f t="shared" si="21"/>
        <v>9.884540774234063E-2</v>
      </c>
      <c r="X136" s="8">
        <f t="shared" si="22"/>
        <v>-0.42943498027193039</v>
      </c>
      <c r="Y136" s="8">
        <v>-3.4671135586098862</v>
      </c>
      <c r="Z136" s="11"/>
      <c r="AA136" s="11"/>
      <c r="AB136" s="10"/>
      <c r="AC136" s="10"/>
      <c r="AD136" s="8"/>
      <c r="AE136" s="8"/>
      <c r="AF136" s="8"/>
      <c r="AG136" s="10"/>
      <c r="AH136" s="10"/>
    </row>
    <row r="137" spans="4:34">
      <c r="D137" s="10"/>
      <c r="N137" s="8"/>
      <c r="O137" s="10">
        <v>707</v>
      </c>
      <c r="P137" s="8">
        <v>-0.18149906194409482</v>
      </c>
      <c r="Q137" s="8"/>
      <c r="R137" s="8">
        <f t="shared" si="16"/>
        <v>1782.3512000581727</v>
      </c>
      <c r="S137" s="8">
        <f t="shared" si="17"/>
        <v>-158.09882737939461</v>
      </c>
      <c r="T137" s="11">
        <f t="shared" si="18"/>
        <v>0.67063483754022812</v>
      </c>
      <c r="U137" s="8">
        <f t="shared" si="20"/>
        <v>-3.470277799578394</v>
      </c>
      <c r="V137" s="8">
        <f t="shared" si="19"/>
        <v>-5.0690063680855619</v>
      </c>
      <c r="W137" s="8">
        <f t="shared" si="21"/>
        <v>0.10442333068848741</v>
      </c>
      <c r="X137" s="8">
        <f t="shared" si="22"/>
        <v>-0.28592239263258223</v>
      </c>
      <c r="Y137" s="8">
        <v>-3.4728268463476999</v>
      </c>
      <c r="Z137" s="11"/>
      <c r="AA137" s="11"/>
      <c r="AB137" s="10"/>
      <c r="AC137" s="10"/>
      <c r="AD137" s="8"/>
      <c r="AE137" s="8"/>
      <c r="AF137" s="8"/>
      <c r="AG137" s="10"/>
      <c r="AH137" s="10"/>
    </row>
    <row r="138" spans="4:34">
      <c r="D138" s="10"/>
      <c r="N138" s="8"/>
      <c r="O138" s="10">
        <v>726.4</v>
      </c>
      <c r="P138" s="8">
        <v>-3.5783034443085171E-2</v>
      </c>
      <c r="Q138" s="8"/>
      <c r="R138" s="8">
        <f t="shared" si="16"/>
        <v>1783.1663491401248</v>
      </c>
      <c r="S138" s="8">
        <f t="shared" si="17"/>
        <v>-162.50953752796789</v>
      </c>
      <c r="T138" s="11">
        <f t="shared" si="18"/>
        <v>0.67018281041012429</v>
      </c>
      <c r="U138" s="8">
        <f t="shared" si="20"/>
        <v>-3.4761343124610242</v>
      </c>
      <c r="V138" s="8">
        <f t="shared" si="19"/>
        <v>-5.2072876121397815</v>
      </c>
      <c r="W138" s="8">
        <f t="shared" si="21"/>
        <v>0.11027984357111764</v>
      </c>
      <c r="X138" s="8">
        <f t="shared" si="22"/>
        <v>-0.14606287801420281</v>
      </c>
      <c r="Y138" s="8">
        <v>-3.4788254021116707</v>
      </c>
      <c r="Z138" s="11"/>
      <c r="AA138" s="11"/>
      <c r="AB138" s="10"/>
      <c r="AC138" s="10"/>
      <c r="AD138" s="8"/>
      <c r="AE138" s="8"/>
      <c r="AF138" s="8"/>
      <c r="AG138" s="10"/>
      <c r="AH138" s="10"/>
    </row>
    <row r="139" spans="4:34">
      <c r="D139" s="10"/>
      <c r="N139" s="8"/>
      <c r="O139" s="10">
        <v>746.2</v>
      </c>
      <c r="P139" s="8">
        <v>3.816965556922014E-3</v>
      </c>
      <c r="Q139" s="8"/>
      <c r="R139" s="8">
        <f t="shared" si="16"/>
        <v>1784.022658026794</v>
      </c>
      <c r="S139" s="8">
        <f t="shared" si="17"/>
        <v>-167.01729266609621</v>
      </c>
      <c r="T139" s="11">
        <f t="shared" si="18"/>
        <v>0.66970880174201253</v>
      </c>
      <c r="U139" s="8">
        <f t="shared" si="20"/>
        <v>-3.4822798650014248</v>
      </c>
      <c r="V139" s="8">
        <f t="shared" si="19"/>
        <v>-5.3483487964202139</v>
      </c>
      <c r="W139" s="8">
        <f t="shared" si="21"/>
        <v>0.11642539611151825</v>
      </c>
      <c r="X139" s="8">
        <f t="shared" si="22"/>
        <v>-0.11260843055459624</v>
      </c>
      <c r="Y139" s="8">
        <v>-3.4851199168790865</v>
      </c>
      <c r="Z139" s="11"/>
      <c r="AA139" s="11"/>
      <c r="AB139" s="10"/>
      <c r="AC139" s="10"/>
      <c r="AD139" s="8"/>
      <c r="AE139" s="8"/>
      <c r="AF139" s="8"/>
      <c r="AG139" s="10"/>
      <c r="AH139" s="10"/>
    </row>
    <row r="140" spans="4:34">
      <c r="D140" s="10"/>
      <c r="N140" s="8"/>
      <c r="O140" s="10">
        <v>766.6</v>
      </c>
      <c r="P140" s="8">
        <v>4.4616965556912191E-2</v>
      </c>
      <c r="Q140" s="8"/>
      <c r="R140" s="8">
        <f t="shared" si="16"/>
        <v>1784.9307892111337</v>
      </c>
      <c r="S140" s="8">
        <f t="shared" si="17"/>
        <v>-171.66827493309992</v>
      </c>
      <c r="T140" s="11">
        <f t="shared" si="18"/>
        <v>0.66920704797042951</v>
      </c>
      <c r="U140" s="8">
        <f t="shared" si="20"/>
        <v>-3.4887898754556321</v>
      </c>
      <c r="V140" s="8">
        <f t="shared" si="19"/>
        <v>-5.4936067814596345</v>
      </c>
      <c r="W140" s="8">
        <f t="shared" si="21"/>
        <v>0.12293540656572555</v>
      </c>
      <c r="X140" s="8">
        <f t="shared" si="22"/>
        <v>-7.8318441008813355E-2</v>
      </c>
      <c r="Y140" s="8">
        <v>-3.4917876222109943</v>
      </c>
      <c r="Z140" s="11"/>
      <c r="AA140" s="11"/>
      <c r="AB140" s="10"/>
      <c r="AC140" s="10"/>
      <c r="AD140" s="8"/>
      <c r="AE140" s="8"/>
      <c r="AF140" s="8"/>
      <c r="AG140" s="10"/>
      <c r="AH140" s="10"/>
    </row>
    <row r="141" spans="4:34">
      <c r="D141" s="10"/>
      <c r="N141" s="8"/>
      <c r="O141" s="10">
        <v>787.6</v>
      </c>
      <c r="P141" s="8">
        <v>-6.2476007453199145E-2</v>
      </c>
      <c r="Q141" s="8"/>
      <c r="R141" s="8">
        <f t="shared" si="16"/>
        <v>1785.8932201887574</v>
      </c>
      <c r="S141" s="8">
        <f t="shared" si="17"/>
        <v>-176.46327494830726</v>
      </c>
      <c r="T141" s="11">
        <f t="shared" si="18"/>
        <v>0.66867634710699508</v>
      </c>
      <c r="U141" s="8">
        <f t="shared" si="20"/>
        <v>-3.4956807740038167</v>
      </c>
      <c r="V141" s="8">
        <f t="shared" si="19"/>
        <v>-5.6430518030600387</v>
      </c>
      <c r="W141" s="8">
        <f t="shared" si="21"/>
        <v>0.12982630511391013</v>
      </c>
      <c r="X141" s="8">
        <f t="shared" si="22"/>
        <v>-0.19230231256710928</v>
      </c>
      <c r="Y141" s="8">
        <v>-3.4988453285328363</v>
      </c>
      <c r="Z141" s="11"/>
      <c r="AA141" s="11"/>
      <c r="AB141" s="10"/>
      <c r="AC141" s="10"/>
      <c r="AD141" s="8"/>
      <c r="AE141" s="8"/>
      <c r="AF141" s="8"/>
      <c r="AG141" s="10"/>
      <c r="AH141" s="10"/>
    </row>
    <row r="142" spans="4:34">
      <c r="D142" s="10"/>
      <c r="N142" s="8"/>
      <c r="O142" s="10">
        <v>809.2</v>
      </c>
      <c r="P142" s="8">
        <v>-6.2476007453199145E-2</v>
      </c>
      <c r="Q142" s="8"/>
      <c r="R142" s="8">
        <f t="shared" si="16"/>
        <v>1786.9125304501385</v>
      </c>
      <c r="S142" s="8">
        <f t="shared" si="17"/>
        <v>-181.40313596699761</v>
      </c>
      <c r="T142" s="11">
        <f t="shared" si="18"/>
        <v>0.66811546125342547</v>
      </c>
      <c r="U142" s="8">
        <f t="shared" si="20"/>
        <v>-3.5029695573118413</v>
      </c>
      <c r="V142" s="8">
        <f t="shared" si="19"/>
        <v>-5.7966733481541644</v>
      </c>
      <c r="W142" s="8">
        <f t="shared" si="21"/>
        <v>0.13711508842193476</v>
      </c>
      <c r="X142" s="8">
        <f t="shared" si="22"/>
        <v>-0.19959109587513391</v>
      </c>
      <c r="Y142" s="8">
        <v>-3.5063104243655498</v>
      </c>
      <c r="Z142" s="11"/>
      <c r="AA142" s="11"/>
      <c r="AB142" s="10"/>
      <c r="AC142" s="10"/>
      <c r="AD142" s="8"/>
      <c r="AE142" s="8"/>
      <c r="AF142" s="8"/>
      <c r="AG142" s="10"/>
      <c r="AH142" s="10"/>
    </row>
    <row r="143" spans="4:34">
      <c r="D143" s="10"/>
      <c r="N143" s="8"/>
      <c r="O143" s="10">
        <v>831.4</v>
      </c>
      <c r="P143" s="8">
        <v>-8.527600745318864E-2</v>
      </c>
      <c r="Q143" s="8"/>
      <c r="R143" s="8">
        <f t="shared" si="16"/>
        <v>1787.9914052076499</v>
      </c>
      <c r="S143" s="8">
        <f t="shared" si="17"/>
        <v>-186.48875652490651</v>
      </c>
      <c r="T143" s="11">
        <f t="shared" si="18"/>
        <v>0.66752311655810548</v>
      </c>
      <c r="U143" s="8">
        <f t="shared" si="20"/>
        <v>-3.510673798674786</v>
      </c>
      <c r="V143" s="8">
        <f t="shared" si="19"/>
        <v>-5.9544601027482269</v>
      </c>
      <c r="W143" s="8">
        <f t="shared" si="21"/>
        <v>0.14481932978487944</v>
      </c>
      <c r="X143" s="8">
        <f t="shared" si="22"/>
        <v>-0.23009533723806808</v>
      </c>
      <c r="Y143" s="8">
        <v>-3.5142008865187044</v>
      </c>
      <c r="Z143" s="11"/>
      <c r="AA143" s="11"/>
      <c r="AB143" s="10"/>
      <c r="AC143" s="10"/>
      <c r="AD143" s="8"/>
      <c r="AE143" s="8"/>
      <c r="AF143" s="8"/>
      <c r="AG143" s="10"/>
      <c r="AH143" s="10"/>
    </row>
    <row r="144" spans="4:34">
      <c r="D144" s="10"/>
      <c r="N144" s="8"/>
      <c r="O144" s="10">
        <v>854</v>
      </c>
      <c r="P144" s="8">
        <v>-3.3425951564964862E-2</v>
      </c>
      <c r="Q144" s="8"/>
      <c r="R144" s="8">
        <f t="shared" si="16"/>
        <v>1789.1224816433901</v>
      </c>
      <c r="S144" s="8">
        <f t="shared" si="17"/>
        <v>-191.67515390188629</v>
      </c>
      <c r="T144" s="11">
        <f t="shared" si="18"/>
        <v>0.66690356047212762</v>
      </c>
      <c r="U144" s="8">
        <f t="shared" si="20"/>
        <v>-3.5187392791791865</v>
      </c>
      <c r="V144" s="8">
        <f t="shared" si="19"/>
        <v>-6.1149798741322394</v>
      </c>
      <c r="W144" s="8">
        <f t="shared" si="21"/>
        <v>0.15288481028927992</v>
      </c>
      <c r="X144" s="8">
        <f t="shared" si="22"/>
        <v>-0.18631076185424478</v>
      </c>
      <c r="Y144" s="8">
        <v>-3.5224611639154984</v>
      </c>
      <c r="Z144" s="11"/>
      <c r="AA144" s="11"/>
      <c r="AB144" s="10"/>
      <c r="AC144" s="10"/>
      <c r="AD144" s="8"/>
      <c r="AE144" s="8"/>
      <c r="AF144" s="8"/>
      <c r="AG144" s="10"/>
      <c r="AH144" s="10"/>
    </row>
    <row r="145" spans="4:34">
      <c r="D145" s="10"/>
      <c r="N145" s="8"/>
      <c r="O145" s="10">
        <v>877.4</v>
      </c>
      <c r="P145" s="8">
        <v>2.7965255244751575E-2</v>
      </c>
      <c r="Q145" s="8"/>
      <c r="R145" s="8">
        <f t="shared" si="16"/>
        <v>1790.3286781729526</v>
      </c>
      <c r="S145" s="8">
        <f t="shared" si="17"/>
        <v>-197.05513590070873</v>
      </c>
      <c r="T145" s="11">
        <f t="shared" si="18"/>
        <v>0.6662444854797126</v>
      </c>
      <c r="U145" s="8">
        <f t="shared" si="20"/>
        <v>-3.5273274523098297</v>
      </c>
      <c r="V145" s="8">
        <f t="shared" si="19"/>
        <v>-6.2810606907968296</v>
      </c>
      <c r="W145" s="8">
        <f t="shared" si="21"/>
        <v>0.16147298341992311</v>
      </c>
      <c r="X145" s="8">
        <f t="shared" si="22"/>
        <v>-0.13350772817517154</v>
      </c>
      <c r="Y145" s="8">
        <v>-3.5312565835019756</v>
      </c>
      <c r="Z145" s="11"/>
      <c r="AA145" s="11"/>
      <c r="AB145" s="10"/>
      <c r="AC145" s="10"/>
      <c r="AD145" s="8"/>
      <c r="AE145" s="8"/>
      <c r="AF145" s="8"/>
      <c r="AG145" s="10"/>
      <c r="AH145" s="10"/>
    </row>
    <row r="146" spans="4:34">
      <c r="D146" s="10"/>
      <c r="N146" s="8"/>
      <c r="O146" s="10">
        <v>901.6</v>
      </c>
      <c r="P146" s="8">
        <v>-0.19138082493682873</v>
      </c>
      <c r="Q146" s="8"/>
      <c r="R146" s="8">
        <f t="shared" si="16"/>
        <v>1791.6139412072293</v>
      </c>
      <c r="S146" s="8">
        <f t="shared" si="17"/>
        <v>-202.63004804511905</v>
      </c>
      <c r="T146" s="11">
        <f t="shared" si="18"/>
        <v>0.66554405075543255</v>
      </c>
      <c r="U146" s="8">
        <f t="shared" si="20"/>
        <v>-3.5364638866748765</v>
      </c>
      <c r="V146" s="8">
        <f t="shared" si="19"/>
        <v>-6.4526852717712702</v>
      </c>
      <c r="W146" s="8">
        <f t="shared" si="21"/>
        <v>0.17060941778496996</v>
      </c>
      <c r="X146" s="8">
        <f t="shared" si="22"/>
        <v>-0.36199024272179869</v>
      </c>
      <c r="Y146" s="8">
        <v>-3.5406132976476599</v>
      </c>
      <c r="Z146" s="11"/>
      <c r="AA146" s="11"/>
      <c r="AB146" s="10"/>
      <c r="AC146" s="10"/>
      <c r="AD146" s="8"/>
      <c r="AE146" s="8"/>
      <c r="AF146" s="8"/>
      <c r="AG146" s="10"/>
      <c r="AH146" s="10"/>
    </row>
    <row r="147" spans="4:34">
      <c r="D147" s="10"/>
      <c r="N147" s="8"/>
      <c r="O147" s="10">
        <v>926.2</v>
      </c>
      <c r="P147" s="8">
        <v>-0.19904822838137193</v>
      </c>
      <c r="Q147" s="8"/>
      <c r="R147" s="8">
        <f t="shared" si="16"/>
        <v>1792.9601882839793</v>
      </c>
      <c r="S147" s="8">
        <f t="shared" si="17"/>
        <v>-208.3088953221656</v>
      </c>
      <c r="T147" s="11">
        <f t="shared" si="18"/>
        <v>0.66481241172512739</v>
      </c>
      <c r="U147" s="8">
        <f t="shared" si="20"/>
        <v>-3.5460176216204289</v>
      </c>
      <c r="V147" s="8">
        <f t="shared" si="19"/>
        <v>-6.6270016709073483</v>
      </c>
      <c r="W147" s="8">
        <f t="shared" si="21"/>
        <v>0.1801631527305223</v>
      </c>
      <c r="X147" s="8">
        <f t="shared" si="22"/>
        <v>-0.37921138111189423</v>
      </c>
      <c r="Y147" s="8">
        <v>-3.5503971566906545</v>
      </c>
      <c r="Z147" s="11"/>
      <c r="AA147" s="11"/>
      <c r="AB147" s="10"/>
      <c r="AC147" s="10"/>
      <c r="AD147" s="8"/>
      <c r="AE147" s="8"/>
      <c r="AF147" s="8"/>
      <c r="AG147" s="10"/>
      <c r="AH147" s="10"/>
    </row>
    <row r="148" spans="4:34">
      <c r="D148" s="10"/>
      <c r="N148" s="8"/>
      <c r="O148" s="10">
        <v>951.4</v>
      </c>
      <c r="P148" s="8">
        <v>-0.20690520733235473</v>
      </c>
      <c r="Q148" s="8"/>
      <c r="R148" s="8">
        <f t="shared" si="16"/>
        <v>1794.3811643301315</v>
      </c>
      <c r="S148" s="8">
        <f t="shared" si="17"/>
        <v>-214.13892290216302</v>
      </c>
      <c r="T148" s="11">
        <f t="shared" si="18"/>
        <v>0.66404240396373881</v>
      </c>
      <c r="U148" s="8">
        <f t="shared" si="20"/>
        <v>-3.5560837373547685</v>
      </c>
      <c r="V148" s="8">
        <f t="shared" si="19"/>
        <v>-6.805412601050822</v>
      </c>
      <c r="W148" s="8">
        <f t="shared" si="21"/>
        <v>0.19022926846486188</v>
      </c>
      <c r="X148" s="8">
        <f t="shared" si="22"/>
        <v>-0.39713447579721661</v>
      </c>
      <c r="Y148" s="8">
        <v>-3.5607054992097913</v>
      </c>
      <c r="Z148" s="11"/>
      <c r="AA148" s="11"/>
      <c r="AB148" s="10"/>
      <c r="AC148" s="10"/>
      <c r="AD148" s="8"/>
      <c r="AE148" s="8"/>
      <c r="AF148" s="8"/>
      <c r="AG148" s="10"/>
      <c r="AH148" s="10"/>
    </row>
    <row r="149" spans="4:34">
      <c r="D149" s="10"/>
      <c r="N149" s="8"/>
      <c r="O149" s="10">
        <v>977.6</v>
      </c>
      <c r="P149" s="8">
        <v>-0.10967408412903978</v>
      </c>
      <c r="Q149" s="8"/>
      <c r="R149" s="8">
        <f t="shared" si="16"/>
        <v>1795.903882736925</v>
      </c>
      <c r="S149" s="8">
        <f t="shared" si="17"/>
        <v>-220.21428437856613</v>
      </c>
      <c r="T149" s="11">
        <f t="shared" si="18"/>
        <v>0.66321980960955573</v>
      </c>
      <c r="U149" s="8">
        <f t="shared" si="20"/>
        <v>-3.5668502077915578</v>
      </c>
      <c r="V149" s="8">
        <f t="shared" si="19"/>
        <v>-6.9907285012724776</v>
      </c>
      <c r="W149" s="8">
        <f t="shared" si="21"/>
        <v>0.20099573890165123</v>
      </c>
      <c r="X149" s="8">
        <f t="shared" si="22"/>
        <v>-0.31066982303069102</v>
      </c>
      <c r="Y149" s="8">
        <v>-3.5717307785350387</v>
      </c>
      <c r="Z149" s="11"/>
      <c r="AA149" s="11"/>
      <c r="AB149" s="10"/>
      <c r="AC149" s="10"/>
      <c r="AD149" s="8"/>
      <c r="AE149" s="8"/>
      <c r="AF149" s="8"/>
      <c r="AG149" s="10"/>
      <c r="AH149" s="10"/>
    </row>
    <row r="150" spans="4:34">
      <c r="D150" s="10"/>
      <c r="N150" s="8"/>
      <c r="O150" s="9">
        <v>1004.4</v>
      </c>
      <c r="P150" s="8">
        <v>-8.7394341274062981E-3</v>
      </c>
      <c r="Q150" s="8"/>
      <c r="R150" s="8">
        <f t="shared" si="16"/>
        <v>1797.5097573901726</v>
      </c>
      <c r="S150" s="8">
        <f t="shared" si="17"/>
        <v>-226.4439449205444</v>
      </c>
      <c r="T150" s="11">
        <f t="shared" si="18"/>
        <v>0.6623551331894203</v>
      </c>
      <c r="U150" s="8">
        <f t="shared" si="20"/>
        <v>-3.5781818719331717</v>
      </c>
      <c r="V150" s="8">
        <f t="shared" si="19"/>
        <v>-7.1800969315219341</v>
      </c>
      <c r="W150" s="8">
        <f t="shared" si="21"/>
        <v>0.21232740304326514</v>
      </c>
      <c r="X150" s="8">
        <f t="shared" si="22"/>
        <v>-0.22106683717067144</v>
      </c>
      <c r="Y150" s="8">
        <v>-3.5833345362984668</v>
      </c>
      <c r="Z150" s="11"/>
      <c r="AA150" s="11"/>
      <c r="AB150" s="10"/>
      <c r="AC150" s="10"/>
      <c r="AD150" s="8"/>
      <c r="AE150" s="8"/>
      <c r="AF150" s="8"/>
      <c r="AG150" s="10"/>
      <c r="AH150" s="10"/>
    </row>
    <row r="151" spans="4:34">
      <c r="D151" s="10"/>
      <c r="N151" s="8"/>
      <c r="O151" s="9">
        <v>1031.8</v>
      </c>
      <c r="P151" s="8">
        <v>-0.12378601190923177</v>
      </c>
      <c r="Q151" s="8"/>
      <c r="R151" s="8">
        <f t="shared" si="16"/>
        <v>1799.202565684446</v>
      </c>
      <c r="S151" s="8">
        <f t="shared" si="17"/>
        <v>-232.82938702390277</v>
      </c>
      <c r="T151" s="11">
        <f t="shared" si="18"/>
        <v>0.66144678820888814</v>
      </c>
      <c r="U151" s="8">
        <f t="shared" si="20"/>
        <v>-3.5901017601957359</v>
      </c>
      <c r="V151" s="8">
        <f t="shared" si="19"/>
        <v>-7.3734972529021787</v>
      </c>
      <c r="W151" s="8">
        <f t="shared" si="21"/>
        <v>0.22424729130582932</v>
      </c>
      <c r="X151" s="8">
        <f t="shared" si="22"/>
        <v>-0.3480333032150611</v>
      </c>
      <c r="Y151" s="8">
        <v>-3.5955403096590697</v>
      </c>
      <c r="Z151" s="11"/>
      <c r="AA151" s="11"/>
      <c r="AB151" s="10"/>
      <c r="AC151" s="10"/>
      <c r="AD151" s="8"/>
      <c r="AE151" s="8"/>
      <c r="AF151" s="8"/>
      <c r="AG151" s="10"/>
      <c r="AH151" s="10"/>
    </row>
    <row r="152" spans="4:34">
      <c r="D152" s="10"/>
      <c r="N152" s="8"/>
      <c r="O152" s="9">
        <v>1060.2</v>
      </c>
      <c r="P152" s="8">
        <v>-8.7394341274062981E-3</v>
      </c>
      <c r="Q152" s="8"/>
      <c r="R152" s="8">
        <f t="shared" si="16"/>
        <v>1801.0121216319335</v>
      </c>
      <c r="S152" s="8">
        <f t="shared" si="17"/>
        <v>-239.46577744057564</v>
      </c>
      <c r="T152" s="11">
        <f t="shared" si="18"/>
        <v>0.66047934260591257</v>
      </c>
      <c r="U152" s="8">
        <f t="shared" si="20"/>
        <v>-3.6028152198098971</v>
      </c>
      <c r="V152" s="8">
        <f t="shared" si="19"/>
        <v>-7.5737257622705423</v>
      </c>
      <c r="W152" s="8">
        <f t="shared" si="21"/>
        <v>0.23696075091999047</v>
      </c>
      <c r="X152" s="8">
        <f t="shared" si="22"/>
        <v>-0.24570018504739677</v>
      </c>
      <c r="Y152" s="8">
        <v>-3.6085583123889058</v>
      </c>
      <c r="Z152" s="11"/>
      <c r="AA152" s="11"/>
      <c r="AB152" s="10"/>
      <c r="AC152" s="10"/>
      <c r="AD152" s="8"/>
      <c r="AE152" s="8"/>
      <c r="AF152" s="8"/>
      <c r="AG152" s="10"/>
      <c r="AH152" s="10"/>
    </row>
    <row r="153" spans="4:34">
      <c r="D153" s="10"/>
      <c r="N153" s="8"/>
      <c r="O153" s="9">
        <v>1089.2</v>
      </c>
      <c r="P153" s="8">
        <v>-0.12378601190923177</v>
      </c>
      <c r="Q153" s="8"/>
      <c r="R153" s="8">
        <f t="shared" si="16"/>
        <v>1802.9182748272956</v>
      </c>
      <c r="S153" s="8">
        <f t="shared" si="17"/>
        <v>-246.261716120556</v>
      </c>
      <c r="T153" s="11">
        <f t="shared" si="18"/>
        <v>0.65946419218025842</v>
      </c>
      <c r="U153" s="8">
        <f t="shared" si="20"/>
        <v>-3.6161756190533256</v>
      </c>
      <c r="V153" s="8">
        <f t="shared" si="19"/>
        <v>-7.7779331410885755</v>
      </c>
      <c r="W153" s="8">
        <f t="shared" si="21"/>
        <v>0.25032115016341905</v>
      </c>
      <c r="X153" s="8">
        <f t="shared" si="22"/>
        <v>-0.37410716207265082</v>
      </c>
      <c r="Y153" s="8">
        <v>-3.6222383361883153</v>
      </c>
      <c r="Z153" s="11"/>
      <c r="AA153" s="11"/>
      <c r="AB153" s="10"/>
      <c r="AC153" s="10"/>
      <c r="AD153" s="8"/>
      <c r="AE153" s="8"/>
      <c r="AF153" s="8"/>
      <c r="AG153" s="10"/>
      <c r="AH153" s="10"/>
    </row>
    <row r="154" spans="4:34">
      <c r="D154" s="10"/>
      <c r="N154" s="8"/>
      <c r="O154" s="9">
        <v>1118.8</v>
      </c>
      <c r="P154" s="8">
        <v>1.6403423015447061E-2</v>
      </c>
      <c r="Q154" s="8"/>
      <c r="R154" s="8">
        <f t="shared" si="16"/>
        <v>1804.9253835659954</v>
      </c>
      <c r="S154" s="8">
        <f t="shared" si="17"/>
        <v>-253.21899231498534</v>
      </c>
      <c r="T154" s="11">
        <f t="shared" si="18"/>
        <v>0.65839961821689019</v>
      </c>
      <c r="U154" s="8">
        <f t="shared" si="20"/>
        <v>-3.6302085925605048</v>
      </c>
      <c r="V154" s="8">
        <f t="shared" si="19"/>
        <v>-7.9860932199267314</v>
      </c>
      <c r="W154" s="8">
        <f t="shared" si="21"/>
        <v>0.26435412367059818</v>
      </c>
      <c r="X154" s="8">
        <f t="shared" si="22"/>
        <v>-0.24795070065515112</v>
      </c>
      <c r="Y154" s="8">
        <v>-3.6366065674667865</v>
      </c>
      <c r="Z154" s="11"/>
      <c r="AA154" s="11"/>
      <c r="AB154" s="10"/>
      <c r="AC154" s="10"/>
      <c r="AD154" s="8"/>
      <c r="AE154" s="8"/>
      <c r="AF154" s="8"/>
      <c r="AG154" s="10"/>
      <c r="AH154" s="10"/>
    </row>
    <row r="155" spans="4:34">
      <c r="D155" s="10"/>
      <c r="N155" s="8"/>
      <c r="O155" s="9">
        <v>1149.5999999999999</v>
      </c>
      <c r="P155" s="8">
        <v>0.10440342301545513</v>
      </c>
      <c r="Q155" s="8"/>
      <c r="R155" s="8">
        <f t="shared" si="16"/>
        <v>1807.0806362138323</v>
      </c>
      <c r="S155" s="8">
        <f t="shared" si="17"/>
        <v>-260.48119193447502</v>
      </c>
      <c r="T155" s="11">
        <f t="shared" si="18"/>
        <v>0.65726139583320708</v>
      </c>
      <c r="U155" s="8">
        <f t="shared" si="20"/>
        <v>-3.6452375040646068</v>
      </c>
      <c r="V155" s="8">
        <f t="shared" si="19"/>
        <v>-8.2023884186907718</v>
      </c>
      <c r="W155" s="8">
        <f t="shared" si="21"/>
        <v>0.2793830351747002</v>
      </c>
      <c r="X155" s="8">
        <f t="shared" si="22"/>
        <v>-0.17497961215924507</v>
      </c>
      <c r="Y155" s="8">
        <v>-3.6519940131890491</v>
      </c>
      <c r="Z155" s="11"/>
      <c r="AA155" s="11"/>
      <c r="AB155" s="10"/>
      <c r="AC155" s="10"/>
      <c r="AD155" s="8"/>
      <c r="AE155" s="8"/>
      <c r="AF155" s="8"/>
      <c r="AG155" s="10"/>
      <c r="AH155" s="10"/>
    </row>
    <row r="156" spans="4:34">
      <c r="D156" s="10"/>
      <c r="N156" s="8"/>
      <c r="O156" s="9">
        <v>1181</v>
      </c>
      <c r="P156" s="8">
        <v>0.2024034662309333</v>
      </c>
      <c r="Q156" s="8"/>
      <c r="R156" s="8">
        <f t="shared" si="16"/>
        <v>1809.3488684607055</v>
      </c>
      <c r="S156" s="8">
        <f t="shared" si="17"/>
        <v>-267.90956339013388</v>
      </c>
      <c r="T156" s="11">
        <f t="shared" si="18"/>
        <v>0.65606898085594922</v>
      </c>
      <c r="U156" s="8">
        <f t="shared" si="20"/>
        <v>-3.6610099066908215</v>
      </c>
      <c r="V156" s="8">
        <f t="shared" si="19"/>
        <v>-8.4225651539889412</v>
      </c>
      <c r="W156" s="8">
        <f t="shared" si="21"/>
        <v>0.29515543780091491</v>
      </c>
      <c r="X156" s="8">
        <f t="shared" si="22"/>
        <v>-9.2751971569981606E-2</v>
      </c>
      <c r="Y156" s="8">
        <v>-3.6681421140142918</v>
      </c>
      <c r="Z156" s="11"/>
      <c r="AA156" s="11"/>
      <c r="AB156" s="10"/>
      <c r="AC156" s="10"/>
      <c r="AD156" s="8"/>
      <c r="AE156" s="8"/>
      <c r="AF156" s="8"/>
      <c r="AG156" s="10"/>
      <c r="AH156" s="10"/>
    </row>
    <row r="157" spans="4:34">
      <c r="D157" s="10"/>
      <c r="N157" s="8"/>
      <c r="O157" s="9">
        <v>1213.4000000000001</v>
      </c>
      <c r="P157" s="8">
        <v>0.21300247869690736</v>
      </c>
      <c r="Q157" s="8"/>
      <c r="R157" s="8">
        <f t="shared" si="16"/>
        <v>1811.7654834326722</v>
      </c>
      <c r="S157" s="8">
        <f t="shared" si="17"/>
        <v>-275.60140264855755</v>
      </c>
      <c r="T157" s="11">
        <f t="shared" si="18"/>
        <v>0.65480469270198915</v>
      </c>
      <c r="U157" s="8">
        <f t="shared" si="20"/>
        <v>-3.6777643369650175</v>
      </c>
      <c r="V157" s="8">
        <f t="shared" si="19"/>
        <v>-8.6493878429268847</v>
      </c>
      <c r="W157" s="8">
        <f t="shared" si="21"/>
        <v>0.3119098680751109</v>
      </c>
      <c r="X157" s="8">
        <f t="shared" si="22"/>
        <v>-9.8907389378203536E-2</v>
      </c>
      <c r="Y157" s="8">
        <v>-3.6852949944031757</v>
      </c>
      <c r="Z157" s="11"/>
      <c r="AA157" s="11"/>
      <c r="AB157" s="10"/>
      <c r="AC157" s="10"/>
      <c r="AD157" s="8"/>
      <c r="AE157" s="8"/>
      <c r="AF157" s="8"/>
      <c r="AG157" s="10"/>
      <c r="AH157" s="10"/>
    </row>
    <row r="158" spans="4:34">
      <c r="D158" s="10"/>
      <c r="N158" s="8"/>
      <c r="O158" s="9">
        <v>1246.5999999999999</v>
      </c>
      <c r="P158" s="8">
        <v>0.21300247869690736</v>
      </c>
      <c r="Q158" s="8"/>
      <c r="R158" s="8">
        <f t="shared" si="16"/>
        <v>1814.323123653937</v>
      </c>
      <c r="S158" s="8">
        <f t="shared" si="17"/>
        <v>-283.51231648450062</v>
      </c>
      <c r="T158" s="11">
        <f t="shared" si="18"/>
        <v>0.65347346351095181</v>
      </c>
      <c r="U158" s="8">
        <f t="shared" si="20"/>
        <v>-3.695440874285667</v>
      </c>
      <c r="V158" s="8">
        <f t="shared" si="19"/>
        <v>-8.881409123068492</v>
      </c>
      <c r="W158" s="8">
        <f t="shared" si="21"/>
        <v>0.32958640539576045</v>
      </c>
      <c r="X158" s="8">
        <f t="shared" si="22"/>
        <v>-0.11658392669885309</v>
      </c>
      <c r="Y158" s="8">
        <v>-3.703391199763562</v>
      </c>
      <c r="Z158" s="11"/>
      <c r="AA158" s="11"/>
      <c r="AB158" s="10"/>
      <c r="AC158" s="10"/>
      <c r="AD158" s="8"/>
      <c r="AE158" s="8"/>
      <c r="AF158" s="8"/>
      <c r="AG158" s="10"/>
      <c r="AH158" s="10"/>
    </row>
    <row r="159" spans="4:34">
      <c r="D159" s="10"/>
      <c r="N159" s="8"/>
      <c r="O159" s="9">
        <v>1280.8</v>
      </c>
      <c r="P159" s="8">
        <v>0.19211032338277789</v>
      </c>
      <c r="Q159" s="8"/>
      <c r="R159" s="8">
        <f t="shared" si="16"/>
        <v>1817.0451823041603</v>
      </c>
      <c r="S159" s="8">
        <f t="shared" si="17"/>
        <v>-291.69325607413845</v>
      </c>
      <c r="T159" s="11">
        <f t="shared" si="18"/>
        <v>0.65206431876836246</v>
      </c>
      <c r="U159" s="8">
        <f t="shared" si="20"/>
        <v>-3.714191278352823</v>
      </c>
      <c r="V159" s="8">
        <f t="shared" si="19"/>
        <v>-9.1199752528405362</v>
      </c>
      <c r="W159" s="8">
        <f t="shared" si="21"/>
        <v>0.34833680946291645</v>
      </c>
      <c r="X159" s="8">
        <f t="shared" si="22"/>
        <v>-0.15622648608013856</v>
      </c>
      <c r="Y159" s="8">
        <v>-3.722585972635108</v>
      </c>
      <c r="Z159" s="11"/>
      <c r="AA159" s="11"/>
      <c r="AB159" s="10"/>
      <c r="AC159" s="10"/>
      <c r="AD159" s="8"/>
      <c r="AE159" s="8"/>
      <c r="AF159" s="8"/>
      <c r="AG159" s="10"/>
      <c r="AH159" s="10"/>
    </row>
    <row r="160" spans="4:34">
      <c r="D160" s="10"/>
      <c r="N160" s="8"/>
      <c r="O160" s="9">
        <v>1315.8</v>
      </c>
      <c r="P160" s="8">
        <v>0.15334648289862685</v>
      </c>
      <c r="Q160" s="8"/>
      <c r="R160" s="8">
        <f t="shared" si="16"/>
        <v>1819.9241561455401</v>
      </c>
      <c r="S160" s="8">
        <f t="shared" si="17"/>
        <v>-300.09988069008818</v>
      </c>
      <c r="T160" s="11">
        <f t="shared" si="18"/>
        <v>0.65058246741301584</v>
      </c>
      <c r="U160" s="8">
        <f t="shared" si="20"/>
        <v>-3.7339528945041156</v>
      </c>
      <c r="V160" s="8">
        <f t="shared" si="19"/>
        <v>-9.3636352595012333</v>
      </c>
      <c r="W160" s="8">
        <f t="shared" si="21"/>
        <v>0.36809842561420902</v>
      </c>
      <c r="X160" s="8">
        <f t="shared" si="22"/>
        <v>-0.21475194271558218</v>
      </c>
      <c r="Y160" s="8">
        <v>-3.7428150418273671</v>
      </c>
      <c r="Z160" s="11"/>
      <c r="AA160" s="11"/>
      <c r="AB160" s="10"/>
      <c r="AC160" s="10"/>
      <c r="AD160" s="8"/>
      <c r="AE160" s="8"/>
      <c r="AF160" s="8"/>
      <c r="AG160" s="10"/>
      <c r="AH160" s="10"/>
    </row>
    <row r="161" spans="4:43">
      <c r="D161" s="10"/>
      <c r="N161" s="8"/>
      <c r="O161" s="9">
        <v>1351.8</v>
      </c>
      <c r="P161" s="8">
        <v>2.869686461374954E-2</v>
      </c>
      <c r="Q161" s="8"/>
      <c r="R161" s="8">
        <f t="shared" si="16"/>
        <v>1822.9853953601753</v>
      </c>
      <c r="S161" s="8">
        <f t="shared" si="17"/>
        <v>-308.78395758940019</v>
      </c>
      <c r="T161" s="11">
        <f t="shared" si="18"/>
        <v>0.64901632794364827</v>
      </c>
      <c r="U161" s="8">
        <f t="shared" si="20"/>
        <v>-3.7548875417544898</v>
      </c>
      <c r="V161" s="8">
        <f t="shared" si="19"/>
        <v>-9.6137206299505298</v>
      </c>
      <c r="W161" s="8">
        <f t="shared" si="21"/>
        <v>0.38903307286458322</v>
      </c>
      <c r="X161" s="8">
        <f t="shared" si="22"/>
        <v>-0.36033620825083368</v>
      </c>
      <c r="Y161" s="8">
        <v>-3.764243909339811</v>
      </c>
      <c r="Z161" s="11"/>
      <c r="AA161" s="11"/>
      <c r="AB161" s="10"/>
      <c r="AC161" s="10"/>
      <c r="AD161" s="8"/>
      <c r="AE161" s="8"/>
      <c r="AF161" s="8"/>
      <c r="AG161" s="10"/>
      <c r="AH161" s="10"/>
    </row>
    <row r="162" spans="4:43">
      <c r="D162" s="10"/>
      <c r="N162" s="8"/>
      <c r="O162" s="9">
        <v>1388.8</v>
      </c>
      <c r="P162" s="8">
        <v>0.13272073832992248</v>
      </c>
      <c r="Q162" s="8"/>
      <c r="R162" s="8">
        <f t="shared" si="16"/>
        <v>1826.2391665643997</v>
      </c>
      <c r="S162" s="8">
        <f t="shared" si="17"/>
        <v>-317.74977359275584</v>
      </c>
      <c r="T162" s="11">
        <f t="shared" si="18"/>
        <v>0.64736235055943125</v>
      </c>
      <c r="U162" s="8">
        <f t="shared" si="20"/>
        <v>-3.7770512398412159</v>
      </c>
      <c r="V162" s="8">
        <f t="shared" si="19"/>
        <v>-9.8701604483542269</v>
      </c>
      <c r="W162" s="8">
        <f t="shared" si="21"/>
        <v>0.41119677095130935</v>
      </c>
      <c r="X162" s="8">
        <f t="shared" si="22"/>
        <v>-0.27847603262138687</v>
      </c>
      <c r="Y162" s="8">
        <v>-3.7869297501550498</v>
      </c>
      <c r="Z162" s="11"/>
      <c r="AA162" s="11"/>
      <c r="AB162" s="10"/>
      <c r="AC162" s="10"/>
      <c r="AD162" s="8"/>
      <c r="AE162" s="8"/>
      <c r="AF162" s="8"/>
      <c r="AG162" s="10"/>
      <c r="AH162" s="10"/>
    </row>
    <row r="163" spans="4:43">
      <c r="D163" s="10"/>
      <c r="N163" s="8"/>
      <c r="O163" s="9">
        <v>1427</v>
      </c>
      <c r="P163" s="8">
        <v>0.2355135313781318</v>
      </c>
      <c r="Q163" s="8"/>
      <c r="R163" s="8">
        <f t="shared" si="16"/>
        <v>1829.7148626039796</v>
      </c>
      <c r="S163" s="8">
        <f t="shared" si="17"/>
        <v>-327.05071091514242</v>
      </c>
      <c r="T163" s="11">
        <f t="shared" si="18"/>
        <v>0.64560757684442671</v>
      </c>
      <c r="U163" s="8">
        <f t="shared" si="20"/>
        <v>-3.8006276276027569</v>
      </c>
      <c r="V163" s="8">
        <f t="shared" si="19"/>
        <v>-10.134258212857306</v>
      </c>
      <c r="W163" s="8">
        <f t="shared" si="21"/>
        <v>0.43477315871285027</v>
      </c>
      <c r="X163" s="8">
        <f t="shared" si="22"/>
        <v>-0.19925962733471847</v>
      </c>
      <c r="Y163" s="8">
        <v>-3.8110603356671682</v>
      </c>
      <c r="Z163" s="11"/>
      <c r="AA163" s="11"/>
      <c r="AB163" s="10"/>
      <c r="AC163" s="10"/>
      <c r="AD163" s="8"/>
      <c r="AE163" s="8"/>
      <c r="AF163" s="8"/>
      <c r="AG163" s="10"/>
      <c r="AH163" s="10"/>
    </row>
    <row r="164" spans="4:43">
      <c r="D164" s="10"/>
      <c r="N164" s="8"/>
      <c r="O164" s="9">
        <v>1465.8</v>
      </c>
      <c r="P164" s="8">
        <v>0.2456140566771694</v>
      </c>
      <c r="Q164" s="8"/>
      <c r="R164" s="8">
        <f t="shared" si="16"/>
        <v>1833.3685023372673</v>
      </c>
      <c r="S164" s="8">
        <f t="shared" si="17"/>
        <v>-336.54518278546175</v>
      </c>
      <c r="T164" s="11">
        <f t="shared" si="18"/>
        <v>0.64377620097097932</v>
      </c>
      <c r="U164" s="8">
        <f t="shared" si="20"/>
        <v>-3.8253016458326461</v>
      </c>
      <c r="V164" s="8">
        <f t="shared" si="19"/>
        <v>-10.401786663144749</v>
      </c>
      <c r="W164" s="8">
        <f t="shared" si="21"/>
        <v>0.45944717694273951</v>
      </c>
      <c r="X164" s="8">
        <f t="shared" si="22"/>
        <v>-0.21383312026557011</v>
      </c>
      <c r="Y164" s="8">
        <v>-3.8363130089160253</v>
      </c>
      <c r="Z164" s="11"/>
      <c r="AA164" s="11"/>
      <c r="AB164" s="10"/>
      <c r="AC164" s="10"/>
      <c r="AD164" s="8"/>
      <c r="AE164" s="8"/>
      <c r="AF164" s="8"/>
      <c r="AG164" s="10"/>
      <c r="AH164" s="10"/>
    </row>
    <row r="165" spans="4:43">
      <c r="D165" s="10"/>
      <c r="N165" s="8"/>
      <c r="O165" s="9">
        <v>1506.2</v>
      </c>
      <c r="P165" s="8">
        <v>0.15908157688818392</v>
      </c>
      <c r="Q165" s="8"/>
      <c r="R165" s="8">
        <f t="shared" si="16"/>
        <v>1837.3075550176191</v>
      </c>
      <c r="S165" s="8">
        <f t="shared" si="17"/>
        <v>-346.48346767802246</v>
      </c>
      <c r="T165" s="11">
        <f t="shared" si="18"/>
        <v>0.64181678764515615</v>
      </c>
      <c r="U165" s="8">
        <f t="shared" si="20"/>
        <v>-3.8517785498491182</v>
      </c>
      <c r="V165" s="8">
        <f t="shared" si="19"/>
        <v>-10.679542163240253</v>
      </c>
      <c r="W165" s="8">
        <f t="shared" si="21"/>
        <v>0.48592408095921158</v>
      </c>
      <c r="X165" s="8">
        <f t="shared" si="22"/>
        <v>-0.32684250407102766</v>
      </c>
      <c r="Y165" s="8">
        <v>-3.8634093311547888</v>
      </c>
      <c r="Z165" s="11"/>
      <c r="AA165" s="11"/>
      <c r="AB165" s="10"/>
      <c r="AC165" s="10"/>
      <c r="AD165" s="8"/>
      <c r="AE165" s="8"/>
      <c r="AF165" s="8"/>
      <c r="AG165" s="10"/>
      <c r="AH165" s="10"/>
    </row>
    <row r="166" spans="4:43">
      <c r="D166" s="10"/>
      <c r="N166" s="8"/>
      <c r="O166" s="9">
        <v>1547.2</v>
      </c>
      <c r="P166" s="8">
        <v>0.10939164572617699</v>
      </c>
      <c r="Q166" s="8"/>
      <c r="R166" s="8">
        <f t="shared" si="16"/>
        <v>1841.4485951853203</v>
      </c>
      <c r="S166" s="8">
        <f t="shared" si="17"/>
        <v>-356.62546571847082</v>
      </c>
      <c r="T166" s="11">
        <f t="shared" si="18"/>
        <v>0.63977350667641875</v>
      </c>
      <c r="U166" s="8">
        <f t="shared" si="20"/>
        <v>-3.8794749643901509</v>
      </c>
      <c r="V166" s="8">
        <f t="shared" si="19"/>
        <v>-10.960542367655187</v>
      </c>
      <c r="W166" s="8">
        <f t="shared" si="21"/>
        <v>0.51362049550024436</v>
      </c>
      <c r="X166" s="8">
        <f t="shared" si="22"/>
        <v>-0.40422884977406737</v>
      </c>
      <c r="Y166" s="8">
        <v>-3.8917520250207205</v>
      </c>
      <c r="Z166" s="11"/>
      <c r="AA166" s="11"/>
      <c r="AB166" s="10"/>
      <c r="AC166" s="10"/>
      <c r="AD166" s="8"/>
      <c r="AE166" s="8"/>
      <c r="AF166" s="8"/>
      <c r="AG166" s="10"/>
      <c r="AH166" s="10"/>
    </row>
    <row r="167" spans="4:43">
      <c r="D167" s="10"/>
      <c r="N167" s="8"/>
      <c r="O167" s="9">
        <v>1589.8</v>
      </c>
      <c r="P167" s="8">
        <v>0.15199164572617008</v>
      </c>
      <c r="Q167" s="8"/>
      <c r="R167" s="8">
        <f t="shared" si="16"/>
        <v>1845.907729946071</v>
      </c>
      <c r="S167" s="8">
        <f t="shared" si="17"/>
        <v>-367.22486560818373</v>
      </c>
      <c r="T167" s="11">
        <f t="shared" si="18"/>
        <v>0.63759206184105843</v>
      </c>
      <c r="U167" s="8">
        <f t="shared" si="20"/>
        <v>-3.9091419727685475</v>
      </c>
      <c r="V167" s="8">
        <f t="shared" si="19"/>
        <v>-11.251522423239857</v>
      </c>
      <c r="W167" s="8">
        <f t="shared" si="21"/>
        <v>0.54328750387864089</v>
      </c>
      <c r="X167" s="8">
        <f t="shared" si="22"/>
        <v>-0.39129585815247081</v>
      </c>
      <c r="Y167" s="8">
        <v>-3.9221094179808711</v>
      </c>
      <c r="Z167" s="11"/>
      <c r="AA167" s="11"/>
      <c r="AB167" s="10"/>
      <c r="AC167" s="10"/>
      <c r="AD167" s="8"/>
      <c r="AE167" s="8"/>
      <c r="AF167" s="8"/>
      <c r="AG167" s="10"/>
      <c r="AH167" s="10"/>
    </row>
    <row r="168" spans="4:43">
      <c r="D168" s="10"/>
      <c r="N168" s="8"/>
      <c r="O168" s="9">
        <v>1633.2</v>
      </c>
      <c r="P168" s="8">
        <v>0.17219164572617274</v>
      </c>
      <c r="Q168" s="8"/>
      <c r="R168" s="8">
        <f t="shared" si="16"/>
        <v>1850.6184004196125</v>
      </c>
      <c r="S168" s="8">
        <f t="shared" si="17"/>
        <v>-378.08975471214933</v>
      </c>
      <c r="T168" s="11">
        <f t="shared" si="18"/>
        <v>0.63530844362512284</v>
      </c>
      <c r="U168" s="8">
        <f t="shared" si="20"/>
        <v>-3.9403074519149568</v>
      </c>
      <c r="V168" s="8">
        <f t="shared" si="19"/>
        <v>-11.546881513601669</v>
      </c>
      <c r="W168" s="8">
        <f t="shared" si="21"/>
        <v>0.57445298302505021</v>
      </c>
      <c r="X168" s="8">
        <f t="shared" si="22"/>
        <v>-0.40226133729887747</v>
      </c>
      <c r="Y168" s="8">
        <v>-3.9539980796902539</v>
      </c>
      <c r="Z168" s="11"/>
      <c r="AA168" s="11"/>
      <c r="AB168" s="10"/>
      <c r="AC168" s="10"/>
      <c r="AD168" s="8"/>
      <c r="AE168" s="8"/>
      <c r="AF168" s="8"/>
      <c r="AG168" s="10"/>
      <c r="AH168" s="10"/>
    </row>
    <row r="169" spans="4:43">
      <c r="D169" s="10"/>
      <c r="N169" s="8"/>
      <c r="O169" s="9">
        <v>1678</v>
      </c>
      <c r="P169" s="8">
        <v>0.44998793501279977</v>
      </c>
      <c r="Q169" s="8"/>
      <c r="R169" s="8">
        <f t="shared" si="16"/>
        <v>1855.6629852921997</v>
      </c>
      <c r="S169" s="8">
        <f t="shared" si="17"/>
        <v>-389.37749190191693</v>
      </c>
      <c r="T169" s="11">
        <f t="shared" si="18"/>
        <v>0.63288639778382616</v>
      </c>
      <c r="U169" s="8">
        <f t="shared" si="20"/>
        <v>-3.9734847646859404</v>
      </c>
      <c r="V169" s="8">
        <f t="shared" si="19"/>
        <v>-11.850560166254557</v>
      </c>
      <c r="W169" s="8">
        <f t="shared" si="21"/>
        <v>0.60763029579603378</v>
      </c>
      <c r="X169" s="8">
        <f t="shared" si="22"/>
        <v>-0.15764236078323401</v>
      </c>
      <c r="Y169" s="8">
        <v>-3.9879429465227156</v>
      </c>
      <c r="Z169" s="11"/>
      <c r="AA169" s="11"/>
      <c r="AB169" s="10"/>
      <c r="AC169" s="10"/>
      <c r="AD169" s="8"/>
      <c r="AE169" s="8"/>
      <c r="AF169" s="8"/>
      <c r="AG169" s="10"/>
      <c r="AH169" s="10"/>
    </row>
    <row r="170" spans="4:43">
      <c r="D170" s="10"/>
      <c r="N170" s="8"/>
      <c r="O170" s="9">
        <v>1723.8</v>
      </c>
      <c r="P170" s="8">
        <v>0.6367884600956728</v>
      </c>
      <c r="Q170" s="8"/>
      <c r="R170" s="8">
        <f t="shared" si="16"/>
        <v>1861.0161142729503</v>
      </c>
      <c r="S170" s="8">
        <f t="shared" si="17"/>
        <v>-400.99536500491138</v>
      </c>
      <c r="T170" s="11">
        <f t="shared" si="18"/>
        <v>0.63034232691949732</v>
      </c>
      <c r="U170" s="8">
        <f t="shared" si="20"/>
        <v>-4.0084705882387457</v>
      </c>
      <c r="V170" s="8">
        <f t="shared" si="19"/>
        <v>-12.159682303722109</v>
      </c>
      <c r="W170" s="8">
        <f t="shared" si="21"/>
        <v>0.64261611934883911</v>
      </c>
      <c r="X170" s="8">
        <f t="shared" si="22"/>
        <v>-5.8276592531663063E-3</v>
      </c>
      <c r="Y170" s="8">
        <v>-4.0237356067517887</v>
      </c>
      <c r="Z170" s="11"/>
      <c r="AA170" s="11"/>
      <c r="AB170" s="10"/>
      <c r="AC170" s="10"/>
      <c r="AD170" s="8"/>
      <c r="AE170" s="8"/>
      <c r="AF170" s="8"/>
      <c r="AG170" s="10"/>
      <c r="AH170" s="10"/>
    </row>
    <row r="171" spans="4:43">
      <c r="D171" s="10"/>
      <c r="N171" s="8"/>
      <c r="O171" s="9">
        <v>1771.2</v>
      </c>
      <c r="P171" s="8">
        <v>0.63678846009564438</v>
      </c>
      <c r="Q171" s="8"/>
      <c r="R171" s="8">
        <f t="shared" si="16"/>
        <v>1866.7704421207</v>
      </c>
      <c r="S171" s="8">
        <f t="shared" si="17"/>
        <v>-413.10471808406032</v>
      </c>
      <c r="T171" s="11">
        <f t="shared" si="18"/>
        <v>0.62763709107183396</v>
      </c>
      <c r="U171" s="8">
        <f t="shared" si="20"/>
        <v>-4.0458279820130247</v>
      </c>
      <c r="V171" s="8">
        <f t="shared" si="19"/>
        <v>-12.478106159625675</v>
      </c>
      <c r="W171" s="8">
        <f t="shared" si="21"/>
        <v>0.67997351312311816</v>
      </c>
      <c r="X171" s="8">
        <f t="shared" si="22"/>
        <v>-4.3185053027473774E-2</v>
      </c>
      <c r="Y171" s="8">
        <v>-4.0619516633992037</v>
      </c>
      <c r="Z171" s="11"/>
      <c r="AA171" s="11"/>
      <c r="AB171" s="10"/>
      <c r="AC171" s="10"/>
      <c r="AD171" s="8"/>
      <c r="AE171" s="8"/>
      <c r="AF171" s="8"/>
      <c r="AG171" s="10"/>
      <c r="AH171" s="10"/>
    </row>
    <row r="172" spans="4:43">
      <c r="D172" s="10"/>
      <c r="N172" s="8"/>
      <c r="O172" s="9">
        <v>1819.6</v>
      </c>
      <c r="P172" s="8">
        <v>0.54487342631266245</v>
      </c>
      <c r="Q172" s="8"/>
      <c r="R172" s="8">
        <f t="shared" si="16"/>
        <v>1872.8772856199855</v>
      </c>
      <c r="S172" s="8">
        <f t="shared" si="17"/>
        <v>-425.56196106196478</v>
      </c>
      <c r="T172" s="11">
        <f t="shared" si="18"/>
        <v>0.62479899382542992</v>
      </c>
      <c r="U172" s="8">
        <f t="shared" si="20"/>
        <v>-4.0851935703364877</v>
      </c>
      <c r="V172" s="8">
        <f t="shared" si="19"/>
        <v>-12.80159072011687</v>
      </c>
      <c r="W172" s="8">
        <f t="shared" si="21"/>
        <v>0.71933910144658109</v>
      </c>
      <c r="X172" s="8">
        <f t="shared" si="22"/>
        <v>-0.17446567513391864</v>
      </c>
      <c r="Y172" s="8">
        <v>-4.1022189068239197</v>
      </c>
      <c r="Z172" s="11"/>
      <c r="AA172" s="11"/>
      <c r="AB172" s="10"/>
      <c r="AC172" s="10"/>
      <c r="AD172" s="8"/>
      <c r="AE172" s="8"/>
      <c r="AF172" s="8"/>
      <c r="AG172" s="10"/>
      <c r="AH172" s="10"/>
    </row>
    <row r="173" spans="4:43">
      <c r="D173" s="10"/>
      <c r="N173" s="8"/>
      <c r="O173" s="9">
        <v>1869.4</v>
      </c>
      <c r="P173" s="8">
        <v>0.49882996220733844</v>
      </c>
      <c r="Q173" s="8"/>
      <c r="R173" s="8">
        <f t="shared" si="16"/>
        <v>1879.4117122465482</v>
      </c>
      <c r="S173" s="8">
        <f t="shared" si="17"/>
        <v>-438.47976912292279</v>
      </c>
      <c r="T173" s="11">
        <f t="shared" si="18"/>
        <v>0.62179897710046916</v>
      </c>
      <c r="U173" s="8">
        <f t="shared" si="20"/>
        <v>-4.1269999346949824</v>
      </c>
      <c r="V173" s="8">
        <f t="shared" si="19"/>
        <v>-13.132587387599344</v>
      </c>
      <c r="W173" s="8">
        <f t="shared" si="21"/>
        <v>0.7611454658050758</v>
      </c>
      <c r="X173" s="8">
        <f t="shared" si="22"/>
        <v>-0.26231550359773737</v>
      </c>
      <c r="Y173" s="8">
        <v>-4.1449793182400878</v>
      </c>
      <c r="Z173" s="11"/>
      <c r="AA173" s="11"/>
      <c r="AB173" s="10"/>
      <c r="AC173" s="10"/>
      <c r="AD173" s="8"/>
      <c r="AE173" s="8"/>
      <c r="AF173" s="8"/>
      <c r="AG173" s="10"/>
      <c r="AH173" s="10"/>
    </row>
    <row r="174" spans="4:43">
      <c r="D174" s="10"/>
      <c r="N174" s="8"/>
      <c r="O174" s="9">
        <v>1920.4</v>
      </c>
      <c r="P174" s="8">
        <v>0.63614615358538629</v>
      </c>
      <c r="Q174" s="8"/>
      <c r="R174" s="8">
        <f t="shared" si="16"/>
        <v>1886.3755136337595</v>
      </c>
      <c r="S174" s="8">
        <f t="shared" si="17"/>
        <v>-451.81716137349537</v>
      </c>
      <c r="T174" s="11">
        <f t="shared" si="18"/>
        <v>0.61864289511010695</v>
      </c>
      <c r="U174" s="8">
        <f t="shared" si="20"/>
        <v>-4.1711994084880981</v>
      </c>
      <c r="V174" s="8">
        <f t="shared" si="19"/>
        <v>-13.469510824928014</v>
      </c>
      <c r="W174" s="8">
        <f t="shared" si="21"/>
        <v>0.80534493959819153</v>
      </c>
      <c r="X174" s="8">
        <f t="shared" si="22"/>
        <v>-0.16919878601280525</v>
      </c>
      <c r="Y174" s="8">
        <v>-4.1901835686204381</v>
      </c>
      <c r="Z174" s="11"/>
      <c r="AA174" s="11"/>
      <c r="AB174" s="10"/>
      <c r="AC174" s="10"/>
      <c r="AD174" s="8"/>
      <c r="AE174" s="8"/>
      <c r="AF174" s="8"/>
      <c r="AG174" s="10"/>
      <c r="AH174" s="10"/>
    </row>
    <row r="175" spans="4:43">
      <c r="D175" s="10"/>
      <c r="N175" s="8"/>
      <c r="O175" s="9">
        <v>1973.2</v>
      </c>
      <c r="P175" s="8">
        <v>0.77278846009566848</v>
      </c>
      <c r="Q175" s="8"/>
      <c r="R175" s="8">
        <f t="shared" si="16"/>
        <v>1893.8843792701884</v>
      </c>
      <c r="S175" s="8">
        <f t="shared" si="17"/>
        <v>-465.74395762979316</v>
      </c>
      <c r="T175" s="11">
        <f t="shared" si="18"/>
        <v>0.61528628454615819</v>
      </c>
      <c r="U175" s="8">
        <f t="shared" si="20"/>
        <v>-4.2184553147617398</v>
      </c>
      <c r="V175" s="8">
        <f t="shared" si="19"/>
        <v>-13.816014804305565</v>
      </c>
      <c r="W175" s="8">
        <f t="shared" si="21"/>
        <v>0.85260084587183327</v>
      </c>
      <c r="X175" s="8">
        <f t="shared" si="22"/>
        <v>-7.9812385776164785E-2</v>
      </c>
      <c r="Y175" s="8">
        <v>-4.2385093823210243</v>
      </c>
      <c r="Z175" s="11"/>
      <c r="AA175" s="11"/>
      <c r="AB175" s="10"/>
      <c r="AC175" s="10"/>
      <c r="AD175" s="8"/>
      <c r="AE175" s="8"/>
      <c r="AF175" s="8"/>
      <c r="AG175" s="10"/>
      <c r="AH175" s="10"/>
    </row>
    <row r="176" spans="4:43">
      <c r="D176" s="10"/>
      <c r="N176" s="8"/>
      <c r="O176" s="9">
        <v>2026</v>
      </c>
      <c r="P176" s="8">
        <v>0.91383851598389754</v>
      </c>
      <c r="Q176" s="8"/>
      <c r="R176" s="8">
        <f t="shared" si="16"/>
        <v>1901.7079755297348</v>
      </c>
      <c r="S176" s="8">
        <f t="shared" si="17"/>
        <v>-479.79475915338566</v>
      </c>
      <c r="T176" s="11">
        <f t="shared" si="18"/>
        <v>0.61183920202502473</v>
      </c>
      <c r="U176" s="8">
        <f t="shared" si="20"/>
        <v>-4.2672540031329707</v>
      </c>
      <c r="V176" s="8">
        <f t="shared" si="19"/>
        <v>-14.16003012807103</v>
      </c>
      <c r="W176" s="8">
        <f t="shared" si="21"/>
        <v>0.90139953424306407</v>
      </c>
      <c r="X176" s="8">
        <f t="shared" si="22"/>
        <v>1.2438981740833466E-2</v>
      </c>
      <c r="Y176" s="8">
        <v>-4.2884082625873052</v>
      </c>
      <c r="Z176" s="11"/>
      <c r="AA176" s="11"/>
      <c r="AB176" s="10"/>
      <c r="AC176" s="10"/>
      <c r="AD176" s="8"/>
      <c r="AE176" s="8"/>
      <c r="AF176" s="8"/>
      <c r="AG176" s="10"/>
      <c r="AH176" s="10"/>
      <c r="AQ176" s="1">
        <v>32</v>
      </c>
    </row>
    <row r="177" spans="4:43">
      <c r="D177" s="10"/>
      <c r="N177" s="8"/>
      <c r="O177" s="9">
        <v>2082</v>
      </c>
      <c r="P177" s="8">
        <v>1.0118574936122968</v>
      </c>
      <c r="Q177" s="8"/>
      <c r="R177" s="8">
        <f t="shared" si="16"/>
        <v>1910.3618517635114</v>
      </c>
      <c r="S177" s="8">
        <f t="shared" si="17"/>
        <v>-494.83625902572135</v>
      </c>
      <c r="T177" s="11">
        <f t="shared" si="18"/>
        <v>0.6080846159419192</v>
      </c>
      <c r="U177" s="8">
        <f t="shared" si="20"/>
        <v>-4.320719675079836</v>
      </c>
      <c r="V177" s="8">
        <f t="shared" si="19"/>
        <v>-14.522012005504417</v>
      </c>
      <c r="W177" s="8">
        <f t="shared" si="21"/>
        <v>0.95486520618992943</v>
      </c>
      <c r="X177" s="8">
        <f t="shared" si="22"/>
        <v>5.6992287422367394E-2</v>
      </c>
      <c r="Y177" s="8">
        <v>-4.3430740185575543</v>
      </c>
      <c r="Z177" s="11"/>
      <c r="AA177" s="11"/>
      <c r="AB177" s="10"/>
      <c r="AC177" s="10"/>
      <c r="AD177" s="8"/>
      <c r="AE177" s="8"/>
      <c r="AF177" s="8"/>
      <c r="AG177" s="10"/>
      <c r="AH177" s="10"/>
      <c r="AQ177" s="1">
        <v>31.9</v>
      </c>
    </row>
    <row r="178" spans="4:43">
      <c r="D178" s="10"/>
      <c r="N178" s="8"/>
      <c r="O178" s="9">
        <v>2140</v>
      </c>
      <c r="P178" s="8">
        <v>0.96724210899691343</v>
      </c>
      <c r="Q178" s="8"/>
      <c r="R178" s="8">
        <f t="shared" si="16"/>
        <v>1919.7257077625557</v>
      </c>
      <c r="S178" s="8">
        <f t="shared" si="17"/>
        <v>-510.56991958665179</v>
      </c>
      <c r="T178" s="11">
        <f t="shared" si="18"/>
        <v>0.60408929648377141</v>
      </c>
      <c r="U178" s="8">
        <f t="shared" si="20"/>
        <v>-4.3779771844080786</v>
      </c>
      <c r="V178" s="8">
        <f t="shared" si="19"/>
        <v>-14.893600393318856</v>
      </c>
      <c r="W178" s="8">
        <f t="shared" si="21"/>
        <v>1.012122715518172</v>
      </c>
      <c r="X178" s="8">
        <f t="shared" si="22"/>
        <v>-4.4880606521258581E-2</v>
      </c>
      <c r="Y178" s="8">
        <v>-4.4016106587020802</v>
      </c>
      <c r="Z178" s="11"/>
      <c r="AA178" s="11"/>
      <c r="AB178" s="10"/>
      <c r="AC178" s="10"/>
      <c r="AD178" s="8"/>
      <c r="AE178" s="8"/>
      <c r="AF178" s="8"/>
      <c r="AG178" s="10"/>
      <c r="AH178" s="10"/>
      <c r="AQ178" s="1">
        <v>31.8</v>
      </c>
    </row>
    <row r="179" spans="4:43">
      <c r="D179" s="10"/>
      <c r="N179" s="8"/>
      <c r="O179" s="9">
        <v>2198</v>
      </c>
      <c r="P179" s="8">
        <v>1.0312535965097851</v>
      </c>
      <c r="Q179" s="8"/>
      <c r="R179" s="8">
        <f t="shared" si="16"/>
        <v>1929.5135442047529</v>
      </c>
      <c r="S179" s="8">
        <f t="shared" si="17"/>
        <v>-526.46531358758727</v>
      </c>
      <c r="T179" s="11">
        <f t="shared" si="18"/>
        <v>0.59998588222226001</v>
      </c>
      <c r="U179" s="8">
        <f t="shared" si="20"/>
        <v>-4.4371793704972484</v>
      </c>
      <c r="V179" s="8">
        <f t="shared" si="19"/>
        <v>-15.261595537569397</v>
      </c>
      <c r="W179" s="8">
        <f t="shared" si="21"/>
        <v>1.0713249016073418</v>
      </c>
      <c r="X179" s="8">
        <f t="shared" si="22"/>
        <v>-4.0071305097556742E-2</v>
      </c>
      <c r="Y179" s="8">
        <v>-4.4621289554651415</v>
      </c>
      <c r="Z179" s="11"/>
      <c r="AA179" s="11"/>
      <c r="AB179" s="10"/>
      <c r="AC179" s="10"/>
      <c r="AD179" s="8"/>
      <c r="AE179" s="8"/>
      <c r="AF179" s="8"/>
      <c r="AG179" s="10"/>
      <c r="AH179" s="10"/>
      <c r="AQ179" s="1">
        <v>31.7</v>
      </c>
    </row>
    <row r="180" spans="4:43">
      <c r="D180" s="10"/>
      <c r="N180" s="8"/>
      <c r="O180" s="9">
        <v>2258</v>
      </c>
      <c r="P180" s="8">
        <v>1.0247448741085066</v>
      </c>
      <c r="Q180" s="8"/>
      <c r="R180" s="8">
        <f t="shared" si="16"/>
        <v>1940.103354938869</v>
      </c>
      <c r="S180" s="8">
        <f t="shared" si="17"/>
        <v>-543.08322282091001</v>
      </c>
      <c r="T180" s="11">
        <f t="shared" si="18"/>
        <v>0.59562772938954744</v>
      </c>
      <c r="U180" s="8">
        <f t="shared" si="20"/>
        <v>-4.5005018382582493</v>
      </c>
      <c r="V180" s="8">
        <f t="shared" si="19"/>
        <v>-15.638255884104295</v>
      </c>
      <c r="W180" s="8">
        <f t="shared" si="21"/>
        <v>1.1346473693683428</v>
      </c>
      <c r="X180" s="8">
        <f t="shared" si="22"/>
        <v>-0.1099024952598362</v>
      </c>
      <c r="Y180" s="8">
        <v>-4.526852013135966</v>
      </c>
      <c r="Z180" s="11"/>
      <c r="AA180" s="11"/>
      <c r="AB180" s="10"/>
      <c r="AC180" s="10"/>
      <c r="AD180" s="8"/>
      <c r="AE180" s="8"/>
      <c r="AF180" s="8"/>
      <c r="AG180" s="10"/>
      <c r="AH180" s="10"/>
    </row>
    <row r="181" spans="4:43">
      <c r="D181" s="10"/>
      <c r="N181" s="8"/>
      <c r="O181" s="9">
        <v>2320</v>
      </c>
      <c r="P181" s="8">
        <v>1.2115453991913512</v>
      </c>
      <c r="Q181" s="8"/>
      <c r="R181" s="8">
        <f t="shared" si="16"/>
        <v>1951.5635996819972</v>
      </c>
      <c r="S181" s="8">
        <f t="shared" si="17"/>
        <v>-560.44576219729095</v>
      </c>
      <c r="T181" s="11">
        <f t="shared" si="18"/>
        <v>0.59100394899998765</v>
      </c>
      <c r="U181" s="8">
        <f t="shared" si="20"/>
        <v>-4.5681923443656247</v>
      </c>
      <c r="V181" s="8">
        <f t="shared" si="19"/>
        <v>-16.022891115895479</v>
      </c>
      <c r="W181" s="8">
        <f t="shared" si="21"/>
        <v>1.2023378754757181</v>
      </c>
      <c r="X181" s="8">
        <f t="shared" si="22"/>
        <v>9.2075237156330481E-3</v>
      </c>
      <c r="Y181" s="8">
        <v>-4.5960317764505625</v>
      </c>
      <c r="Z181" s="11"/>
      <c r="AA181" s="11"/>
      <c r="AB181" s="10"/>
      <c r="AC181" s="10"/>
      <c r="AD181" s="8"/>
      <c r="AE181" s="8"/>
      <c r="AF181" s="8"/>
      <c r="AG181" s="10"/>
      <c r="AH181" s="10"/>
    </row>
    <row r="182" spans="4:43">
      <c r="D182" s="10"/>
      <c r="N182" s="8"/>
      <c r="O182" s="9">
        <v>2384</v>
      </c>
      <c r="P182" s="8">
        <v>1.3447062899674052</v>
      </c>
      <c r="Q182" s="8"/>
      <c r="R182" s="8">
        <f t="shared" si="16"/>
        <v>1963.970035766652</v>
      </c>
      <c r="S182" s="8">
        <f t="shared" si="17"/>
        <v>-578.5762263463381</v>
      </c>
      <c r="T182" s="11">
        <f t="shared" si="18"/>
        <v>0.58610347971979104</v>
      </c>
      <c r="U182" s="8">
        <f t="shared" si="20"/>
        <v>-4.6405140037405044</v>
      </c>
      <c r="V182" s="8">
        <f t="shared" si="19"/>
        <v>-16.414722531341344</v>
      </c>
      <c r="W182" s="8">
        <f t="shared" si="21"/>
        <v>1.2746595348505978</v>
      </c>
      <c r="X182" s="8">
        <f t="shared" si="22"/>
        <v>7.0046755116807358E-2</v>
      </c>
      <c r="Y182" s="8">
        <v>-4.6699357409990681</v>
      </c>
      <c r="Z182" s="11"/>
      <c r="AA182" s="11"/>
      <c r="AB182" s="10"/>
      <c r="AC182" s="10"/>
      <c r="AD182" s="8"/>
      <c r="AE182" s="8"/>
      <c r="AF182" s="8"/>
      <c r="AG182" s="10"/>
      <c r="AH182" s="10"/>
    </row>
    <row r="183" spans="4:43">
      <c r="D183" s="10"/>
      <c r="N183" s="8"/>
      <c r="O183" s="9">
        <v>2448</v>
      </c>
      <c r="P183" s="8">
        <v>1.2884024718022289</v>
      </c>
      <c r="Q183" s="8"/>
      <c r="R183" s="8">
        <f t="shared" si="16"/>
        <v>1976.989601652172</v>
      </c>
      <c r="S183" s="8">
        <f t="shared" si="17"/>
        <v>-596.92217720320832</v>
      </c>
      <c r="T183" s="11">
        <f t="shared" si="18"/>
        <v>0.58107435541103492</v>
      </c>
      <c r="U183" s="8">
        <f t="shared" si="20"/>
        <v>-4.7153658176480846</v>
      </c>
      <c r="V183" s="8">
        <f t="shared" si="19"/>
        <v>-16.800898404531619</v>
      </c>
      <c r="W183" s="8">
        <f t="shared" si="21"/>
        <v>1.349511348758178</v>
      </c>
      <c r="X183" s="8">
        <f t="shared" si="22"/>
        <v>-6.1108876955949132E-2</v>
      </c>
      <c r="Y183" s="8">
        <v>-4.7464158639557805</v>
      </c>
      <c r="Z183" s="11"/>
      <c r="AA183" s="11"/>
      <c r="AB183" s="10"/>
      <c r="AC183" s="10"/>
      <c r="AD183" s="8"/>
      <c r="AE183" s="8"/>
      <c r="AF183" s="8"/>
      <c r="AG183" s="10"/>
      <c r="AH183" s="10"/>
    </row>
    <row r="184" spans="4:43">
      <c r="D184" s="10"/>
      <c r="N184" s="8"/>
      <c r="O184" s="9">
        <v>2516</v>
      </c>
      <c r="P184" s="8">
        <v>1.1110663543187087</v>
      </c>
      <c r="Q184" s="8"/>
      <c r="R184" s="8">
        <f t="shared" si="16"/>
        <v>1991.5278354781144</v>
      </c>
      <c r="S184" s="8">
        <f t="shared" si="17"/>
        <v>-616.65526584510974</v>
      </c>
      <c r="T184" s="11">
        <f t="shared" si="18"/>
        <v>0.57559108673811932</v>
      </c>
      <c r="U184" s="8">
        <f t="shared" si="20"/>
        <v>-4.7977187981979545</v>
      </c>
      <c r="V184" s="8">
        <f t="shared" si="19"/>
        <v>-17.204579112438207</v>
      </c>
      <c r="W184" s="8">
        <f t="shared" si="21"/>
        <v>1.431864329308048</v>
      </c>
      <c r="X184" s="8">
        <f t="shared" si="22"/>
        <v>-0.32079797498933926</v>
      </c>
      <c r="Y184" s="8">
        <v>-4.8305496762672258</v>
      </c>
      <c r="Z184" s="11"/>
      <c r="AA184" s="11"/>
      <c r="AB184" s="10"/>
      <c r="AC184" s="10"/>
      <c r="AD184" s="8"/>
      <c r="AE184" s="8"/>
      <c r="AF184" s="8"/>
      <c r="AG184" s="10"/>
      <c r="AH184" s="10"/>
    </row>
    <row r="185" spans="4:43">
      <c r="D185" s="10"/>
      <c r="N185" s="8"/>
      <c r="O185" s="9">
        <v>2584</v>
      </c>
      <c r="P185" s="8">
        <v>1.0626137993042875</v>
      </c>
      <c r="Q185" s="8"/>
      <c r="R185" s="8">
        <f t="shared" si="16"/>
        <v>2006.8296123754542</v>
      </c>
      <c r="S185" s="8">
        <f t="shared" si="17"/>
        <v>-636.6401466854594</v>
      </c>
      <c r="T185" s="11">
        <f t="shared" si="18"/>
        <v>0.56996509911645354</v>
      </c>
      <c r="U185" s="8">
        <f t="shared" si="20"/>
        <v>-4.883034736556958</v>
      </c>
      <c r="V185" s="8">
        <f t="shared" si="19"/>
        <v>-17.600941487288551</v>
      </c>
      <c r="W185" s="8">
        <f t="shared" si="21"/>
        <v>1.5171802676670514</v>
      </c>
      <c r="X185" s="8">
        <f t="shared" si="22"/>
        <v>-0.45456646836276393</v>
      </c>
      <c r="Y185" s="8">
        <v>-4.9176991365410201</v>
      </c>
      <c r="Z185" s="11"/>
      <c r="AA185" s="11"/>
      <c r="AB185" s="10"/>
      <c r="AC185" s="10"/>
      <c r="AD185" s="8"/>
      <c r="AE185" s="8"/>
      <c r="AF185" s="8"/>
      <c r="AG185" s="10"/>
      <c r="AH185" s="10"/>
    </row>
    <row r="186" spans="4:43">
      <c r="D186" s="10"/>
      <c r="N186" s="8"/>
      <c r="O186" s="9">
        <v>2656</v>
      </c>
      <c r="P186" s="8">
        <v>1.4659758822051145</v>
      </c>
      <c r="Q186" s="8"/>
      <c r="R186" s="8">
        <f t="shared" si="16"/>
        <v>2023.9089418988242</v>
      </c>
      <c r="S186" s="8">
        <f t="shared" si="17"/>
        <v>-658.07867983443236</v>
      </c>
      <c r="T186" s="11">
        <f t="shared" si="18"/>
        <v>0.56385430834532158</v>
      </c>
      <c r="U186" s="8">
        <f t="shared" si="20"/>
        <v>-4.9766619364820466</v>
      </c>
      <c r="V186" s="8">
        <f t="shared" si="19"/>
        <v>-18.012054583420294</v>
      </c>
      <c r="W186" s="8">
        <f t="shared" si="21"/>
        <v>1.61080746759214</v>
      </c>
      <c r="X186" s="8">
        <f t="shared" si="22"/>
        <v>-0.14483158538702545</v>
      </c>
      <c r="Y186" s="8">
        <v>-5.0133256404546263</v>
      </c>
      <c r="Z186" s="11"/>
      <c r="AA186" s="11"/>
      <c r="AB186" s="10"/>
      <c r="AC186" s="10"/>
      <c r="AD186" s="8"/>
      <c r="AE186" s="8"/>
      <c r="AF186" s="8"/>
      <c r="AG186" s="10"/>
      <c r="AH186" s="10"/>
    </row>
    <row r="187" spans="4:43">
      <c r="D187" s="10"/>
      <c r="N187" s="8"/>
      <c r="O187" s="9">
        <v>2728</v>
      </c>
      <c r="P187" s="8">
        <v>1.4933657469620272</v>
      </c>
      <c r="Q187" s="8"/>
      <c r="R187" s="8">
        <f t="shared" si="16"/>
        <v>2041.9416693074659</v>
      </c>
      <c r="S187" s="8">
        <f t="shared" si="17"/>
        <v>-679.80588451476763</v>
      </c>
      <c r="T187" s="11">
        <f t="shared" si="18"/>
        <v>0.55758723786272479</v>
      </c>
      <c r="U187" s="8">
        <f t="shared" si="20"/>
        <v>-5.0737434998230526</v>
      </c>
      <c r="V187" s="8">
        <f t="shared" si="19"/>
        <v>-18.413699441886077</v>
      </c>
      <c r="W187" s="8">
        <f t="shared" si="21"/>
        <v>1.707889030933146</v>
      </c>
      <c r="X187" s="8">
        <f t="shared" si="22"/>
        <v>-0.21452328397111886</v>
      </c>
      <c r="Y187" s="8">
        <v>-5.112466667851626</v>
      </c>
      <c r="Z187" s="11"/>
      <c r="AA187" s="11"/>
      <c r="AB187" s="10"/>
      <c r="AC187" s="10"/>
      <c r="AD187" s="8"/>
      <c r="AE187" s="8"/>
      <c r="AF187" s="8"/>
      <c r="AG187" s="10"/>
      <c r="AH187" s="10"/>
    </row>
    <row r="188" spans="4:43">
      <c r="D188" s="10"/>
      <c r="N188" s="8"/>
      <c r="O188" s="9">
        <v>2802</v>
      </c>
      <c r="P188" s="8">
        <v>1.2716565309421952</v>
      </c>
      <c r="Q188" s="8"/>
      <c r="R188" s="8">
        <f t="shared" si="16"/>
        <v>2061.5274175735767</v>
      </c>
      <c r="S188" s="8">
        <f t="shared" si="17"/>
        <v>-702.43878822961653</v>
      </c>
      <c r="T188" s="11">
        <f t="shared" si="18"/>
        <v>0.55098558604951442</v>
      </c>
      <c r="U188" s="8">
        <f t="shared" si="20"/>
        <v>-5.177195245506514</v>
      </c>
      <c r="V188" s="8">
        <f t="shared" si="19"/>
        <v>-18.815879089746648</v>
      </c>
      <c r="W188" s="8">
        <f t="shared" si="21"/>
        <v>1.8113407766166074</v>
      </c>
      <c r="X188" s="8">
        <f t="shared" si="22"/>
        <v>-0.5396842456744122</v>
      </c>
      <c r="Y188" s="8">
        <v>-5.2180984627229678</v>
      </c>
      <c r="Z188" s="11"/>
      <c r="AA188" s="11"/>
      <c r="AB188" s="10"/>
      <c r="AC188" s="10"/>
      <c r="AD188" s="8"/>
      <c r="AE188" s="8"/>
      <c r="AF188" s="8"/>
      <c r="AG188" s="10"/>
      <c r="AH188" s="10"/>
    </row>
    <row r="189" spans="4:43">
      <c r="D189" s="10"/>
      <c r="N189" s="8"/>
      <c r="O189" s="9">
        <v>2880</v>
      </c>
      <c r="P189" s="8">
        <v>1.2716565309421952</v>
      </c>
      <c r="Q189" s="8"/>
      <c r="R189" s="8">
        <f t="shared" si="16"/>
        <v>2083.3976736202671</v>
      </c>
      <c r="S189" s="8">
        <f t="shared" si="17"/>
        <v>-726.62613694690117</v>
      </c>
      <c r="T189" s="11">
        <f t="shared" si="18"/>
        <v>0.54385391342621392</v>
      </c>
      <c r="U189" s="8">
        <f t="shared" si="20"/>
        <v>-5.2903548410788206</v>
      </c>
      <c r="V189" s="8">
        <f t="shared" si="19"/>
        <v>-19.227227737545835</v>
      </c>
      <c r="W189" s="8">
        <f t="shared" si="21"/>
        <v>1.924500372188914</v>
      </c>
      <c r="X189" s="8">
        <f t="shared" si="22"/>
        <v>-0.65284384124671879</v>
      </c>
      <c r="Y189" s="8">
        <v>-5.333626364868489</v>
      </c>
      <c r="Z189" s="11"/>
      <c r="AA189" s="11"/>
      <c r="AB189" s="10"/>
      <c r="AC189" s="10"/>
      <c r="AD189" s="8"/>
      <c r="AE189" s="8"/>
      <c r="AF189" s="8"/>
      <c r="AG189" s="10"/>
      <c r="AH189" s="10"/>
    </row>
    <row r="190" spans="4:43">
      <c r="D190" s="10"/>
      <c r="N190" s="8"/>
      <c r="O190" s="9">
        <v>2958</v>
      </c>
      <c r="P190" s="8">
        <v>1.3489883271974037</v>
      </c>
      <c r="Q190" s="8"/>
      <c r="R190" s="8">
        <f t="shared" si="16"/>
        <v>2106.607098201559</v>
      </c>
      <c r="S190" s="8">
        <f t="shared" si="17"/>
        <v>-751.15001668440914</v>
      </c>
      <c r="T190" s="11">
        <f t="shared" si="18"/>
        <v>0.53654795284866363</v>
      </c>
      <c r="U190" s="8">
        <f t="shared" si="20"/>
        <v>-5.4078291560887042</v>
      </c>
      <c r="V190" s="8">
        <f t="shared" si="19"/>
        <v>-19.624640004535397</v>
      </c>
      <c r="W190" s="8">
        <f t="shared" si="21"/>
        <v>2.0419746871987976</v>
      </c>
      <c r="X190" s="8">
        <f t="shared" si="22"/>
        <v>-0.69298636000139391</v>
      </c>
      <c r="Y190" s="8">
        <v>-5.4535422841288925</v>
      </c>
      <c r="Z190" s="11"/>
      <c r="AA190" s="11"/>
      <c r="AB190" s="10"/>
      <c r="AC190" s="10"/>
      <c r="AD190" s="8"/>
      <c r="AE190" s="8"/>
      <c r="AF190" s="8"/>
      <c r="AG190" s="10"/>
      <c r="AH190" s="10"/>
    </row>
    <row r="191" spans="4:43">
      <c r="D191" s="10"/>
      <c r="N191" s="8"/>
      <c r="O191" s="9">
        <v>3040</v>
      </c>
      <c r="P191" s="8">
        <v>1.5963654324384464</v>
      </c>
      <c r="Q191" s="8"/>
      <c r="R191" s="8">
        <f t="shared" si="16"/>
        <v>2132.5486472111693</v>
      </c>
      <c r="S191" s="8">
        <f t="shared" si="17"/>
        <v>-777.28714129401442</v>
      </c>
      <c r="T191" s="11">
        <f t="shared" si="18"/>
        <v>0.52868366079061835</v>
      </c>
      <c r="U191" s="8">
        <f t="shared" si="20"/>
        <v>-5.5360822291258769</v>
      </c>
      <c r="V191" s="8">
        <f t="shared" si="19"/>
        <v>-20.026161546378415</v>
      </c>
      <c r="W191" s="8">
        <f t="shared" si="21"/>
        <v>2.1702277602359703</v>
      </c>
      <c r="X191" s="8">
        <f t="shared" si="22"/>
        <v>-0.57386232779752389</v>
      </c>
      <c r="Y191" s="8">
        <v>-5.5844424994229955</v>
      </c>
      <c r="Z191" s="11"/>
      <c r="AA191" s="11"/>
      <c r="AB191" s="10"/>
      <c r="AC191" s="10"/>
      <c r="AD191" s="8"/>
      <c r="AE191" s="8"/>
      <c r="AF191" s="8"/>
      <c r="AG191" s="10"/>
      <c r="AH191" s="10"/>
    </row>
    <row r="192" spans="4:43">
      <c r="D192" s="10"/>
      <c r="N192" s="8"/>
      <c r="O192" s="9">
        <v>3124</v>
      </c>
      <c r="P192" s="8">
        <v>1.5907513499300734</v>
      </c>
      <c r="Q192" s="8"/>
      <c r="R192" s="8">
        <f t="shared" si="16"/>
        <v>2160.8774976367345</v>
      </c>
      <c r="S192" s="8">
        <f t="shared" si="17"/>
        <v>-804.42688334091804</v>
      </c>
      <c r="T192" s="11">
        <f t="shared" si="18"/>
        <v>0.5204374916615766</v>
      </c>
      <c r="U192" s="8">
        <f t="shared" si="20"/>
        <v>-5.6726284991174269</v>
      </c>
      <c r="V192" s="8">
        <f t="shared" si="19"/>
        <v>-20.418719698007347</v>
      </c>
      <c r="W192" s="8">
        <f t="shared" si="21"/>
        <v>2.3067740302275204</v>
      </c>
      <c r="X192" s="8">
        <f t="shared" si="22"/>
        <v>-0.71602268029744698</v>
      </c>
      <c r="Y192" s="8">
        <v>-5.7237874500935471</v>
      </c>
      <c r="Z192" s="11"/>
      <c r="AA192" s="11"/>
      <c r="AB192" s="10"/>
      <c r="AC192" s="10"/>
      <c r="AD192" s="8"/>
      <c r="AE192" s="8"/>
      <c r="AF192" s="8"/>
      <c r="AG192" s="10"/>
      <c r="AH192" s="10"/>
    </row>
    <row r="193" spans="4:43">
      <c r="D193" s="10"/>
      <c r="N193" s="8"/>
      <c r="O193" s="9">
        <v>3208</v>
      </c>
      <c r="P193" s="8">
        <v>1.4617598108519871</v>
      </c>
      <c r="Q193" s="8"/>
      <c r="R193" s="8">
        <f t="shared" si="16"/>
        <v>2191.1126290833399</v>
      </c>
      <c r="S193" s="8">
        <f t="shared" si="17"/>
        <v>-831.91662769948925</v>
      </c>
      <c r="T193" s="11">
        <f t="shared" si="18"/>
        <v>0.51200485771296333</v>
      </c>
      <c r="U193" s="8">
        <f t="shared" si="20"/>
        <v>-5.8145183715799984</v>
      </c>
      <c r="V193" s="8">
        <f t="shared" si="19"/>
        <v>-20.790653498260674</v>
      </c>
      <c r="W193" s="8">
        <f t="shared" si="21"/>
        <v>2.4486639026900918</v>
      </c>
      <c r="X193" s="8">
        <f t="shared" si="22"/>
        <v>-0.98690409183810468</v>
      </c>
      <c r="Y193" s="8">
        <v>-5.8685659142714011</v>
      </c>
      <c r="Z193" s="11"/>
      <c r="AA193" s="11"/>
      <c r="AB193" s="10"/>
      <c r="AC193" s="10"/>
      <c r="AD193" s="8"/>
      <c r="AE193" s="8"/>
      <c r="AF193" s="8"/>
      <c r="AG193" s="10"/>
      <c r="AH193" s="10"/>
    </row>
    <row r="194" spans="4:43">
      <c r="D194" s="10"/>
      <c r="N194" s="8"/>
      <c r="O194" s="9">
        <v>3296</v>
      </c>
      <c r="P194" s="8">
        <v>1.9398795111957128</v>
      </c>
      <c r="Q194" s="8"/>
      <c r="R194" s="8">
        <f t="shared" si="16"/>
        <v>2224.9883401368515</v>
      </c>
      <c r="S194" s="8">
        <f t="shared" si="17"/>
        <v>-861.06087961245134</v>
      </c>
      <c r="T194" s="11">
        <f t="shared" si="18"/>
        <v>0.50297782704602223</v>
      </c>
      <c r="U194" s="8">
        <f t="shared" si="20"/>
        <v>-5.969023193665123</v>
      </c>
      <c r="V194" s="8">
        <f t="shared" si="19"/>
        <v>-21.156222292606515</v>
      </c>
      <c r="W194" s="8">
        <f t="shared" si="21"/>
        <v>2.6031687247752164</v>
      </c>
      <c r="X194" s="8">
        <f t="shared" si="22"/>
        <v>-0.66328921357950366</v>
      </c>
      <c r="Y194" s="8">
        <v>-6.0261956837142874</v>
      </c>
      <c r="Z194" s="11"/>
      <c r="AA194" s="11"/>
      <c r="AB194" s="10"/>
      <c r="AC194" s="10"/>
      <c r="AD194" s="8"/>
      <c r="AE194" s="8"/>
      <c r="AF194" s="8"/>
      <c r="AG194" s="10"/>
      <c r="AH194" s="10"/>
    </row>
    <row r="195" spans="4:43">
      <c r="O195" s="9">
        <v>3386</v>
      </c>
      <c r="P195" s="8">
        <v>2.3252301348835402</v>
      </c>
      <c r="R195" s="8">
        <f t="shared" si="16"/>
        <v>2262.1479036560891</v>
      </c>
      <c r="S195" s="8">
        <f t="shared" si="17"/>
        <v>-891.18937860427536</v>
      </c>
      <c r="T195" s="11">
        <f t="shared" si="18"/>
        <v>0.49355009133878092</v>
      </c>
      <c r="U195" s="8">
        <f t="shared" si="20"/>
        <v>-6.1333752676664632</v>
      </c>
      <c r="V195" s="8">
        <f t="shared" si="19"/>
        <v>-21.502315819800902</v>
      </c>
      <c r="W195" s="8">
        <f t="shared" si="21"/>
        <v>2.7675207987765567</v>
      </c>
      <c r="X195" s="8">
        <f t="shared" si="22"/>
        <v>-0.44229066389301641</v>
      </c>
      <c r="Y195" s="8">
        <v>-6.1938512348786459</v>
      </c>
      <c r="Z195" s="11"/>
      <c r="AA195" s="11"/>
      <c r="AB195" s="10"/>
      <c r="AC195" s="10"/>
      <c r="AD195" s="8"/>
      <c r="AE195" s="8"/>
      <c r="AF195" s="8"/>
      <c r="AG195" s="10"/>
      <c r="AH195" s="10"/>
    </row>
    <row r="196" spans="4:43">
      <c r="O196" s="9">
        <v>3480</v>
      </c>
      <c r="P196" s="8">
        <v>2.2174336161124302</v>
      </c>
      <c r="R196" s="8">
        <f t="shared" si="16"/>
        <v>2303.899324625042</v>
      </c>
      <c r="S196" s="8">
        <f t="shared" si="17"/>
        <v>-922.93951894300312</v>
      </c>
      <c r="T196" s="11">
        <f t="shared" si="18"/>
        <v>0.48350282637483388</v>
      </c>
      <c r="U196" s="8">
        <f t="shared" si="20"/>
        <v>-6.3120196570422813</v>
      </c>
      <c r="V196" s="8">
        <f t="shared" si="19"/>
        <v>-21.830984444299169</v>
      </c>
      <c r="W196" s="8">
        <f t="shared" si="21"/>
        <v>2.9461651881523747</v>
      </c>
      <c r="X196" s="8">
        <f t="shared" si="22"/>
        <v>-0.72873157203994454</v>
      </c>
      <c r="Y196" s="8">
        <v>-6.3760657622723658</v>
      </c>
      <c r="Z196" s="11"/>
      <c r="AA196" s="11"/>
      <c r="AB196" s="10"/>
      <c r="AC196" s="10"/>
      <c r="AD196" s="8"/>
      <c r="AE196" s="8"/>
      <c r="AF196" s="8"/>
      <c r="AG196" s="10"/>
      <c r="AH196" s="10"/>
    </row>
    <row r="197" spans="4:43">
      <c r="O197" s="9">
        <v>3574</v>
      </c>
      <c r="P197" s="8">
        <v>2.3240402617669957</v>
      </c>
      <c r="R197" s="8">
        <f t="shared" ref="R197:R261" si="23">(1/((1/$E$5+1/(($E$9^2+(2*PI()*O197*$E$7)^2)^0.5)/(1+(2*PI()*O197*$E$7)^2/$E$9^2)^0.5)^2+(2*PI()*O197*$E$6-1/(($E$9^2+(2*PI()*O197*$E$7)^2)^0.5)/(1+$E$9^2/(2*PI()*O197*$E$7)^2)^0.5)^2))^0.5/(1+(2*PI()*O197*$E$6-1/(($E$9^2+(2*PI()*O197*$E$7)^2)^0.5)/(1+$E$9^2/(2*PI()*O197*$E$7)^2)^0.5)^2/(1/$E$5+1/(($E$9^2+(2*PI()*O197*$E$7)^2)^0.5)/(1+(2*PI()*O197*$E$7)^2/$E$9^2)^0.5)^2)^0.5+$E$4</f>
        <v>2348.9133903002239</v>
      </c>
      <c r="S197" s="8">
        <f t="shared" ref="S197:S261" si="24">(1/((1/$E$5+1/(($E$9^2+(2*PI()*O197*$E$7)^2)^0.5)/(1+(2*PI()*O197*$E$7)^2/$E$9^2)^0.5)^2+(2*PI()*O197*$E$6-1/(($E$9^2+(2*PI()*O197*$E$7)^2)^0.5)/(1+$E$9^2/(2*PI()*O197*$E$7)^2)^0.5)^2))^0.5/(1+(1/$E$5+1/(($E$9^2+(2*PI()*O197*$E$7)^2)^0.5)/(1+(2*PI()*O197*$E$7)^2/$E$9^2)^0.5)^2/(2*PI()*O197*$E$6-1/(($E$9^2+(2*PI()*O197*$E$7)^2)^0.5)/(1+$E$9^2/(2*PI()*O197*$E$7)^2)^0.5)^2)^0.5*IF(2*PI()*O197*$E$6-1/(($E$9^2+(2*PI()*O197*$E$7)^2)^0.5)/(1+$E$9^2/(2*PI()*O197*$E$7)^2)&lt;0,-1,1)</f>
        <v>-954.88993676094674</v>
      </c>
      <c r="T197" s="11">
        <f t="shared" ref="T197:T260" si="25">$E$4/(R197^2+S197^2)^0.5</f>
        <v>0.47326291809058141</v>
      </c>
      <c r="U197" s="8">
        <f t="shared" si="20"/>
        <v>-6.4979504557297023</v>
      </c>
      <c r="V197" s="8">
        <f t="shared" ref="V197:V261" si="26">ATAN(S197/R197)/2/PI()*360</f>
        <v>-22.122927823504714</v>
      </c>
      <c r="W197" s="8">
        <f t="shared" si="21"/>
        <v>3.1320959868397957</v>
      </c>
      <c r="X197" s="8">
        <f t="shared" si="22"/>
        <v>-0.80805572507279999</v>
      </c>
      <c r="Y197" s="8">
        <v>-6.5656936567129964</v>
      </c>
      <c r="Z197" s="11"/>
      <c r="AA197" s="11"/>
      <c r="AB197" s="10"/>
      <c r="AC197" s="10"/>
      <c r="AD197" s="8"/>
      <c r="AE197" s="8"/>
      <c r="AF197" s="8"/>
      <c r="AG197" s="10"/>
      <c r="AH197" s="10"/>
    </row>
    <row r="198" spans="4:43">
      <c r="O198" s="9">
        <v>3672</v>
      </c>
      <c r="P198" s="8">
        <v>3.0781638764730417</v>
      </c>
      <c r="R198" s="8">
        <f t="shared" si="23"/>
        <v>2399.6267255305611</v>
      </c>
      <c r="S198" s="8">
        <f t="shared" si="24"/>
        <v>-988.2879287575505</v>
      </c>
      <c r="T198" s="11">
        <f t="shared" si="25"/>
        <v>0.46239696890812126</v>
      </c>
      <c r="U198" s="8">
        <f t="shared" ref="U198:U261" si="27">20*LOG(T198)</f>
        <v>-6.6997004290685247</v>
      </c>
      <c r="V198" s="8">
        <f t="shared" si="26"/>
        <v>-22.384347375454198</v>
      </c>
      <c r="W198" s="8">
        <f t="shared" ref="W198:W261" si="28">-U198+U$5</f>
        <v>3.3338459601786181</v>
      </c>
      <c r="X198" s="8">
        <f t="shared" ref="X198:X261" si="29">+P198+U198-U$5</f>
        <v>-0.25568208370557644</v>
      </c>
      <c r="Y198" s="8">
        <v>-6.7714388934854792</v>
      </c>
      <c r="Z198" s="11"/>
      <c r="AA198" s="11"/>
      <c r="AB198" s="10"/>
      <c r="AC198" s="10"/>
      <c r="AD198" s="8"/>
      <c r="AE198" s="8"/>
      <c r="AF198" s="8"/>
      <c r="AG198" s="10"/>
      <c r="AH198" s="10"/>
    </row>
    <row r="199" spans="4:43">
      <c r="O199" s="9">
        <v>3772</v>
      </c>
      <c r="P199" s="8">
        <v>3.3930423203349847</v>
      </c>
      <c r="R199" s="8">
        <f t="shared" si="23"/>
        <v>2455.7211888253923</v>
      </c>
      <c r="S199" s="8">
        <f t="shared" si="24"/>
        <v>-1022.2872559045135</v>
      </c>
      <c r="T199" s="11">
        <f t="shared" si="25"/>
        <v>0.45112661481522437</v>
      </c>
      <c r="U199" s="8">
        <f t="shared" si="27"/>
        <v>-6.9140310073065914</v>
      </c>
      <c r="V199" s="8">
        <f t="shared" si="26"/>
        <v>-22.601375802686107</v>
      </c>
      <c r="W199" s="8">
        <f t="shared" si="28"/>
        <v>3.5481765384166848</v>
      </c>
      <c r="X199" s="8">
        <f t="shared" si="29"/>
        <v>-0.15513421808170014</v>
      </c>
      <c r="Y199" s="8">
        <v>-6.9900014533474231</v>
      </c>
      <c r="Z199" s="11"/>
      <c r="AA199" s="11"/>
      <c r="AB199" s="10"/>
      <c r="AC199" s="10"/>
      <c r="AD199" s="8"/>
      <c r="AE199" s="8"/>
      <c r="AF199" s="8"/>
      <c r="AG199" s="10"/>
      <c r="AH199" s="10"/>
    </row>
    <row r="200" spans="4:43">
      <c r="O200" s="9">
        <v>3876</v>
      </c>
      <c r="P200" s="8">
        <v>3.2578563090541905</v>
      </c>
      <c r="R200" s="8">
        <f t="shared" si="23"/>
        <v>2519.1579881278922</v>
      </c>
      <c r="S200" s="8">
        <f t="shared" si="24"/>
        <v>-1057.3155992517138</v>
      </c>
      <c r="T200" s="11">
        <f t="shared" si="25"/>
        <v>0.43923131925763514</v>
      </c>
      <c r="U200" s="8">
        <f t="shared" si="27"/>
        <v>-7.146134004318613</v>
      </c>
      <c r="V200" s="8">
        <f t="shared" si="26"/>
        <v>-22.768276144677881</v>
      </c>
      <c r="W200" s="8">
        <f t="shared" si="28"/>
        <v>3.7802795354287064</v>
      </c>
      <c r="X200" s="8">
        <f t="shared" si="29"/>
        <v>-0.52242322637451588</v>
      </c>
      <c r="Y200" s="8">
        <v>-7.226680810565056</v>
      </c>
      <c r="Z200" s="11"/>
      <c r="AA200" s="11"/>
      <c r="AB200" s="10"/>
      <c r="AC200" s="10"/>
      <c r="AD200" s="8"/>
      <c r="AE200" s="8"/>
      <c r="AF200" s="8"/>
      <c r="AG200" s="10"/>
      <c r="AH200" s="10"/>
    </row>
    <row r="201" spans="4:43">
      <c r="O201" s="9">
        <v>3982</v>
      </c>
      <c r="P201" s="8">
        <v>3.7745403913682196</v>
      </c>
      <c r="R201" s="8">
        <f t="shared" si="23"/>
        <v>2589.6826310067281</v>
      </c>
      <c r="S201" s="8">
        <f t="shared" si="24"/>
        <v>-1092.3335261640725</v>
      </c>
      <c r="T201" s="11">
        <f t="shared" si="25"/>
        <v>0.42695033420825323</v>
      </c>
      <c r="U201" s="8">
        <f t="shared" si="27"/>
        <v>-7.3924528430033654</v>
      </c>
      <c r="V201" s="8">
        <f t="shared" si="26"/>
        <v>-22.870118447190013</v>
      </c>
      <c r="W201" s="8">
        <f t="shared" si="28"/>
        <v>4.0265983741134583</v>
      </c>
      <c r="X201" s="8">
        <f t="shared" si="29"/>
        <v>-0.25205798274523916</v>
      </c>
      <c r="Y201" s="8">
        <v>-7.4778585236778667</v>
      </c>
      <c r="Z201" s="11"/>
      <c r="AA201" s="11"/>
      <c r="AB201" s="10"/>
      <c r="AC201" s="10"/>
      <c r="AD201" s="8"/>
      <c r="AE201" s="8"/>
      <c r="AF201" s="8"/>
      <c r="AG201" s="10"/>
      <c r="AH201" s="10"/>
    </row>
    <row r="202" spans="4:43">
      <c r="O202" s="9">
        <v>4092</v>
      </c>
      <c r="P202" s="8">
        <v>4.2034773985857896</v>
      </c>
      <c r="R202" s="8">
        <f t="shared" si="23"/>
        <v>2669.7513362769605</v>
      </c>
      <c r="S202" s="8">
        <f t="shared" si="24"/>
        <v>-1127.4694202901705</v>
      </c>
      <c r="T202" s="11">
        <f t="shared" si="25"/>
        <v>0.41406991157667955</v>
      </c>
      <c r="U202" s="8">
        <f t="shared" si="27"/>
        <v>-7.6585265278887649</v>
      </c>
      <c r="V202" s="8">
        <f t="shared" si="26"/>
        <v>-22.894942525312654</v>
      </c>
      <c r="W202" s="8">
        <f t="shared" si="28"/>
        <v>4.2926720589988587</v>
      </c>
      <c r="X202" s="8">
        <f t="shared" si="29"/>
        <v>-8.9194660413068672E-2</v>
      </c>
      <c r="Y202" s="8">
        <v>-7.7491954581495373</v>
      </c>
      <c r="Z202" s="11"/>
      <c r="AA202" s="11"/>
      <c r="AB202" s="10"/>
      <c r="AC202" s="10"/>
      <c r="AD202" s="8"/>
      <c r="AE202" s="8"/>
      <c r="AF202" s="8"/>
      <c r="AG202" s="10"/>
      <c r="AH202" s="10"/>
      <c r="AQ202" s="1">
        <v>28</v>
      </c>
    </row>
    <row r="203" spans="4:43">
      <c r="O203" s="9">
        <v>4202</v>
      </c>
      <c r="P203" s="8">
        <v>3.9245581426516054</v>
      </c>
      <c r="R203" s="8">
        <f t="shared" si="23"/>
        <v>2757.5206639375142</v>
      </c>
      <c r="S203" s="8">
        <f t="shared" si="24"/>
        <v>-1160.7541653975027</v>
      </c>
      <c r="T203" s="11">
        <f t="shared" si="25"/>
        <v>0.40108729629679879</v>
      </c>
      <c r="U203" s="8">
        <f t="shared" si="27"/>
        <v>-7.9352218656062492</v>
      </c>
      <c r="V203" s="8">
        <f t="shared" si="26"/>
        <v>-22.828232750045096</v>
      </c>
      <c r="W203" s="8">
        <f t="shared" si="28"/>
        <v>4.5693673967163431</v>
      </c>
      <c r="X203" s="8">
        <f t="shared" si="29"/>
        <v>-0.64480925406473721</v>
      </c>
      <c r="Y203" s="8">
        <v>-8.0313946532866876</v>
      </c>
      <c r="Z203" s="11"/>
      <c r="AA203" s="11"/>
      <c r="AB203" s="10"/>
      <c r="AC203" s="10"/>
      <c r="AD203" s="8"/>
      <c r="AE203" s="8"/>
      <c r="AF203" s="8"/>
      <c r="AG203" s="10"/>
      <c r="AH203" s="10"/>
      <c r="AQ203" s="1">
        <v>27.7</v>
      </c>
    </row>
    <row r="204" spans="4:43">
      <c r="O204" s="9">
        <v>4318</v>
      </c>
      <c r="P204" s="8">
        <v>4.2814267240203492</v>
      </c>
      <c r="R204" s="8">
        <f t="shared" si="23"/>
        <v>2859.2352926397771</v>
      </c>
      <c r="S204" s="8">
        <f t="shared" si="24"/>
        <v>-1192.9601909367595</v>
      </c>
      <c r="T204" s="11">
        <f t="shared" si="25"/>
        <v>0.38733100745324617</v>
      </c>
      <c r="U204" s="8">
        <f t="shared" si="27"/>
        <v>-8.2383546909620993</v>
      </c>
      <c r="V204" s="8">
        <f t="shared" si="26"/>
        <v>-22.647386165338609</v>
      </c>
      <c r="W204" s="8">
        <f t="shared" si="28"/>
        <v>4.8725002220721922</v>
      </c>
      <c r="X204" s="8">
        <f t="shared" si="29"/>
        <v>-0.5910734980518435</v>
      </c>
      <c r="Y204" s="8">
        <v>-8.3406111174458886</v>
      </c>
      <c r="Z204" s="11"/>
      <c r="AA204" s="11"/>
      <c r="AB204" s="10"/>
      <c r="AC204" s="10"/>
      <c r="AD204" s="8"/>
      <c r="AE204" s="8"/>
      <c r="AF204" s="8"/>
      <c r="AG204" s="10"/>
      <c r="AH204" s="10"/>
      <c r="AQ204" s="1">
        <v>27.3</v>
      </c>
    </row>
    <row r="205" spans="4:43">
      <c r="O205" s="9">
        <v>4436</v>
      </c>
      <c r="P205" s="8">
        <v>5.2558344513884094</v>
      </c>
      <c r="R205" s="8">
        <f t="shared" si="23"/>
        <v>2973.2575309511149</v>
      </c>
      <c r="S205" s="8">
        <f t="shared" si="24"/>
        <v>-1221.454117587477</v>
      </c>
      <c r="T205" s="11">
        <f t="shared" si="25"/>
        <v>0.37332289340606817</v>
      </c>
      <c r="U205" s="8">
        <f t="shared" si="27"/>
        <v>-8.5583075373931106</v>
      </c>
      <c r="V205" s="8">
        <f t="shared" si="26"/>
        <v>-22.333516721767015</v>
      </c>
      <c r="W205" s="8">
        <f t="shared" si="28"/>
        <v>5.1924530685032035</v>
      </c>
      <c r="X205" s="8">
        <f t="shared" si="29"/>
        <v>6.3381382885205451E-2</v>
      </c>
      <c r="Y205" s="8">
        <v>-8.6670686359497378</v>
      </c>
      <c r="Z205" s="11"/>
      <c r="AA205" s="11"/>
      <c r="AB205" s="10"/>
      <c r="AC205" s="10"/>
      <c r="AD205" s="8"/>
      <c r="AE205" s="8"/>
      <c r="AF205" s="8"/>
      <c r="AG205" s="10"/>
      <c r="AH205" s="10"/>
      <c r="AQ205" s="1">
        <v>27</v>
      </c>
    </row>
    <row r="206" spans="4:43">
      <c r="O206" s="9">
        <v>4558</v>
      </c>
      <c r="P206" s="8">
        <v>4.7626495175263273</v>
      </c>
      <c r="R206" s="8">
        <f t="shared" si="23"/>
        <v>3103.3240908173002</v>
      </c>
      <c r="S206" s="8">
        <f t="shared" si="24"/>
        <v>-1244.6909927536294</v>
      </c>
      <c r="T206" s="11">
        <f t="shared" si="25"/>
        <v>0.35889115172571728</v>
      </c>
      <c r="U206" s="8">
        <f t="shared" si="27"/>
        <v>-8.9007449767771405</v>
      </c>
      <c r="V206" s="8">
        <f t="shared" si="26"/>
        <v>-21.854889286047783</v>
      </c>
      <c r="W206" s="8">
        <f t="shared" si="28"/>
        <v>5.5348905078872335</v>
      </c>
      <c r="X206" s="8">
        <f t="shared" si="29"/>
        <v>-0.77224099036090665</v>
      </c>
      <c r="Y206" s="8">
        <v>-9.016590621955574</v>
      </c>
      <c r="Z206" s="11"/>
      <c r="AA206" s="11"/>
      <c r="AB206" s="10"/>
      <c r="AC206" s="10"/>
      <c r="AD206" s="8"/>
      <c r="AE206" s="8"/>
      <c r="AF206" s="8"/>
      <c r="AG206" s="10"/>
      <c r="AH206" s="10"/>
      <c r="AQ206" s="1">
        <v>26.6</v>
      </c>
    </row>
    <row r="207" spans="4:43">
      <c r="O207" s="9">
        <v>4682</v>
      </c>
      <c r="P207" s="8">
        <v>5.8393695105711743</v>
      </c>
      <c r="R207" s="8">
        <f t="shared" si="23"/>
        <v>3249.178227419934</v>
      </c>
      <c r="S207" s="8">
        <f t="shared" si="24"/>
        <v>-1259.5381368263302</v>
      </c>
      <c r="T207" s="11">
        <f t="shared" si="25"/>
        <v>0.34435595703720662</v>
      </c>
      <c r="U207" s="8">
        <f t="shared" si="27"/>
        <v>-9.2598479944757965</v>
      </c>
      <c r="V207" s="8">
        <f t="shared" si="26"/>
        <v>-21.188732508077386</v>
      </c>
      <c r="W207" s="8">
        <f t="shared" si="28"/>
        <v>5.8939935255858895</v>
      </c>
      <c r="X207" s="8">
        <f t="shared" si="29"/>
        <v>-5.4624015014715699E-2</v>
      </c>
      <c r="Y207" s="8">
        <v>-9.3832926968988186</v>
      </c>
      <c r="Z207" s="11"/>
      <c r="AA207" s="11"/>
      <c r="AB207" s="10"/>
      <c r="AC207" s="10"/>
      <c r="AD207" s="8"/>
      <c r="AE207" s="8"/>
      <c r="AF207" s="8"/>
      <c r="AG207" s="10"/>
      <c r="AH207" s="10"/>
      <c r="AQ207" s="1">
        <v>26.2</v>
      </c>
    </row>
    <row r="208" spans="4:43">
      <c r="O208" s="9">
        <v>4810</v>
      </c>
      <c r="P208" s="8">
        <v>6.182596374731105</v>
      </c>
      <c r="R208" s="8">
        <f t="shared" si="23"/>
        <v>3414.9999683884589</v>
      </c>
      <c r="S208" s="8">
        <f t="shared" si="24"/>
        <v>-1262.4699186706075</v>
      </c>
      <c r="T208" s="11">
        <f t="shared" si="25"/>
        <v>0.32959005287045434</v>
      </c>
      <c r="U208" s="8">
        <f t="shared" si="27"/>
        <v>-9.6405180783734981</v>
      </c>
      <c r="V208" s="8">
        <f t="shared" si="26"/>
        <v>-20.288533056868047</v>
      </c>
      <c r="W208" s="8">
        <f t="shared" si="28"/>
        <v>6.274663609483591</v>
      </c>
      <c r="X208" s="8">
        <f t="shared" si="29"/>
        <v>-9.206723475248646E-2</v>
      </c>
      <c r="Y208" s="8">
        <v>-9.7722484415963855</v>
      </c>
      <c r="Z208" s="11"/>
      <c r="AA208" s="11"/>
      <c r="AB208" s="10"/>
      <c r="AC208" s="10"/>
      <c r="AD208" s="8"/>
      <c r="AE208" s="8"/>
      <c r="AF208" s="8"/>
      <c r="AG208" s="10"/>
      <c r="AH208" s="10"/>
    </row>
    <row r="209" spans="15:43">
      <c r="O209" s="9">
        <v>4942</v>
      </c>
      <c r="P209" s="8">
        <v>6.6299620265546793</v>
      </c>
      <c r="R209" s="8">
        <f t="shared" si="23"/>
        <v>3602.6577996232668</v>
      </c>
      <c r="S209" s="8">
        <f t="shared" si="24"/>
        <v>-1248.0792024704874</v>
      </c>
      <c r="T209" s="11">
        <f t="shared" si="25"/>
        <v>0.31473581618718888</v>
      </c>
      <c r="U209" s="8">
        <f t="shared" si="27"/>
        <v>-10.041076651911805</v>
      </c>
      <c r="V209" s="8">
        <f t="shared" si="26"/>
        <v>-19.107768762193512</v>
      </c>
      <c r="W209" s="8">
        <f t="shared" si="28"/>
        <v>6.6752221830218978</v>
      </c>
      <c r="X209" s="8">
        <f t="shared" si="29"/>
        <v>-4.5260156467219037E-2</v>
      </c>
      <c r="Y209" s="8">
        <v>-10.18183001606152</v>
      </c>
      <c r="Z209" s="11"/>
      <c r="AA209" s="11"/>
      <c r="AB209" s="10"/>
      <c r="AC209" s="10"/>
      <c r="AD209" s="8"/>
      <c r="AE209" s="8"/>
      <c r="AF209" s="8"/>
      <c r="AG209" s="10"/>
      <c r="AH209" s="10"/>
    </row>
    <row r="210" spans="15:43">
      <c r="O210" s="9">
        <v>5078</v>
      </c>
      <c r="P210" s="8">
        <v>7.370245489829486</v>
      </c>
      <c r="R210" s="8">
        <f t="shared" si="23"/>
        <v>3813.2205215797421</v>
      </c>
      <c r="S210" s="8">
        <f t="shared" si="24"/>
        <v>-1209.1359244772057</v>
      </c>
      <c r="T210" s="11">
        <f t="shared" si="25"/>
        <v>0.29997506157817322</v>
      </c>
      <c r="U210" s="8">
        <f t="shared" si="27"/>
        <v>-10.458296976885146</v>
      </c>
      <c r="V210" s="8">
        <f t="shared" si="26"/>
        <v>-17.593325693763038</v>
      </c>
      <c r="W210" s="8">
        <f t="shared" si="28"/>
        <v>7.0924425079952389</v>
      </c>
      <c r="X210" s="8">
        <f t="shared" si="29"/>
        <v>0.27780298183424668</v>
      </c>
      <c r="Y210" s="8">
        <v>-10.608837660827453</v>
      </c>
      <c r="Z210" s="11"/>
      <c r="AA210" s="11"/>
      <c r="AB210" s="10"/>
      <c r="AC210" s="10"/>
      <c r="AD210" s="8"/>
      <c r="AE210" s="8"/>
      <c r="AF210" s="8"/>
      <c r="AG210" s="10"/>
      <c r="AH210" s="10"/>
    </row>
    <row r="211" spans="15:43">
      <c r="O211" s="9">
        <v>5216</v>
      </c>
      <c r="P211" s="8">
        <v>7.2737764260431135</v>
      </c>
      <c r="R211" s="8">
        <f t="shared" si="23"/>
        <v>4042.6639111670993</v>
      </c>
      <c r="S211" s="8">
        <f t="shared" si="24"/>
        <v>-1137.5848026848205</v>
      </c>
      <c r="T211" s="11">
        <f t="shared" si="25"/>
        <v>0.28573671561514791</v>
      </c>
      <c r="U211" s="8">
        <f t="shared" si="27"/>
        <v>-10.880679031017412</v>
      </c>
      <c r="V211" s="8">
        <f t="shared" si="26"/>
        <v>-15.716328438904284</v>
      </c>
      <c r="W211" s="8">
        <f t="shared" si="28"/>
        <v>7.5148245621275045</v>
      </c>
      <c r="X211" s="8">
        <f t="shared" si="29"/>
        <v>-0.24104813608439146</v>
      </c>
      <c r="Y211" s="8">
        <v>-11.041594810961172</v>
      </c>
      <c r="Z211" s="11"/>
      <c r="AA211" s="11"/>
      <c r="AB211" s="10"/>
      <c r="AC211" s="10"/>
      <c r="AD211" s="8"/>
      <c r="AE211" s="8"/>
      <c r="AF211" s="8"/>
      <c r="AG211" s="10"/>
      <c r="AH211" s="10"/>
    </row>
    <row r="212" spans="15:43">
      <c r="O212" s="9">
        <v>5360</v>
      </c>
      <c r="P212" s="8">
        <v>8.4233976153235233</v>
      </c>
      <c r="R212" s="8">
        <f t="shared" si="23"/>
        <v>4294.1028591947161</v>
      </c>
      <c r="S212" s="8">
        <f t="shared" si="24"/>
        <v>-1019.932510463335</v>
      </c>
      <c r="T212" s="11">
        <f t="shared" si="25"/>
        <v>0.2718888719109076</v>
      </c>
      <c r="U212" s="8">
        <f t="shared" si="27"/>
        <v>-11.312171344137262</v>
      </c>
      <c r="V212" s="8">
        <f t="shared" si="26"/>
        <v>-13.361267796701172</v>
      </c>
      <c r="W212" s="8">
        <f t="shared" si="28"/>
        <v>7.946316875247355</v>
      </c>
      <c r="X212" s="8">
        <f t="shared" si="29"/>
        <v>0.47708074007616785</v>
      </c>
      <c r="Y212" s="8">
        <v>-11.484237114103594</v>
      </c>
      <c r="Z212" s="11"/>
      <c r="AA212" s="11"/>
      <c r="AB212" s="10"/>
      <c r="AC212" s="10"/>
      <c r="AD212" s="8"/>
      <c r="AE212" s="8"/>
      <c r="AF212" s="8"/>
      <c r="AG212" s="10"/>
      <c r="AH212" s="10"/>
    </row>
    <row r="213" spans="15:43">
      <c r="O213" s="9">
        <v>5506</v>
      </c>
      <c r="P213" s="8">
        <v>9.0110874747294076</v>
      </c>
      <c r="R213" s="8">
        <f t="shared" si="23"/>
        <v>4552.4189566071618</v>
      </c>
      <c r="S213" s="8">
        <f t="shared" si="24"/>
        <v>-846.68490091033061</v>
      </c>
      <c r="T213" s="11">
        <f t="shared" si="25"/>
        <v>0.25915210489703849</v>
      </c>
      <c r="U213" s="8">
        <f t="shared" si="27"/>
        <v>-11.728905187273771</v>
      </c>
      <c r="V213" s="8">
        <f t="shared" si="26"/>
        <v>-10.535816915991054</v>
      </c>
      <c r="W213" s="8">
        <f t="shared" si="28"/>
        <v>8.3630507183838638</v>
      </c>
      <c r="X213" s="8">
        <f t="shared" si="29"/>
        <v>0.64803675634554336</v>
      </c>
      <c r="Y213" s="8">
        <v>-11.912328826947483</v>
      </c>
      <c r="Z213" s="11"/>
      <c r="AA213" s="11"/>
      <c r="AB213" s="10"/>
      <c r="AC213" s="10"/>
      <c r="AD213" s="8"/>
      <c r="AE213" s="8"/>
      <c r="AF213" s="8"/>
      <c r="AG213" s="10"/>
      <c r="AH213" s="10"/>
    </row>
    <row r="214" spans="15:43">
      <c r="O214" s="9">
        <v>5658</v>
      </c>
      <c r="P214" s="8">
        <v>9.1250846645454828</v>
      </c>
      <c r="R214" s="8">
        <f t="shared" si="23"/>
        <v>4809.585965969045</v>
      </c>
      <c r="S214" s="8">
        <f t="shared" si="24"/>
        <v>-600.49694198558257</v>
      </c>
      <c r="T214" s="11">
        <f t="shared" si="25"/>
        <v>0.24757948352756037</v>
      </c>
      <c r="U214" s="8">
        <f t="shared" si="27"/>
        <v>-12.125706947476543</v>
      </c>
      <c r="V214" s="8">
        <f t="shared" si="26"/>
        <v>-7.1167902198805679</v>
      </c>
      <c r="W214" s="8">
        <f t="shared" si="28"/>
        <v>8.7598524785866356</v>
      </c>
      <c r="X214" s="8">
        <f t="shared" si="29"/>
        <v>0.36523218595884677</v>
      </c>
      <c r="Y214" s="8">
        <v>-12.320528532091437</v>
      </c>
      <c r="Z214" s="11"/>
      <c r="AA214" s="11"/>
      <c r="AB214" s="10"/>
      <c r="AC214" s="10"/>
      <c r="AD214" s="8"/>
      <c r="AE214" s="8"/>
      <c r="AF214" s="8"/>
      <c r="AG214" s="10"/>
      <c r="AH214" s="10"/>
    </row>
    <row r="215" spans="15:43">
      <c r="O215" s="9">
        <v>5812</v>
      </c>
      <c r="P215" s="8">
        <v>9.028895531294296</v>
      </c>
      <c r="R215" s="8">
        <f t="shared" si="23"/>
        <v>5035.8823607094155</v>
      </c>
      <c r="S215" s="8">
        <f t="shared" si="24"/>
        <v>279.38284967187116</v>
      </c>
      <c r="T215" s="11">
        <f t="shared" si="25"/>
        <v>0.23792405232322728</v>
      </c>
      <c r="U215" s="8">
        <f t="shared" si="27"/>
        <v>-12.471233037082207</v>
      </c>
      <c r="V215" s="8">
        <f t="shared" si="26"/>
        <v>3.1754247589441591</v>
      </c>
      <c r="W215" s="8">
        <f t="shared" si="28"/>
        <v>9.1053785681923003</v>
      </c>
      <c r="X215" s="8">
        <f t="shared" si="29"/>
        <v>-7.648303689800473E-2</v>
      </c>
      <c r="Y215" s="8">
        <v>-12.676457970067931</v>
      </c>
      <c r="Z215" s="11"/>
      <c r="AA215" s="11"/>
      <c r="AB215" s="10"/>
      <c r="AC215" s="10"/>
      <c r="AD215" s="8"/>
      <c r="AE215" s="8"/>
      <c r="AF215" s="8"/>
      <c r="AG215" s="10"/>
      <c r="AH215" s="10"/>
    </row>
    <row r="216" spans="15:43">
      <c r="O216" s="9">
        <v>5970</v>
      </c>
      <c r="P216" s="8">
        <v>9.3171968549373645</v>
      </c>
      <c r="R216" s="8">
        <f t="shared" si="23"/>
        <v>5204.847229705254</v>
      </c>
      <c r="S216" s="8">
        <f t="shared" si="24"/>
        <v>118.54310006960731</v>
      </c>
      <c r="T216" s="11">
        <f t="shared" si="25"/>
        <v>0.23049454354948007</v>
      </c>
      <c r="U216" s="8">
        <f t="shared" si="27"/>
        <v>-12.746787022354354</v>
      </c>
      <c r="V216" s="8">
        <f t="shared" si="26"/>
        <v>1.3047155843240248</v>
      </c>
      <c r="W216" s="8">
        <f t="shared" si="28"/>
        <v>9.3809325534644472</v>
      </c>
      <c r="X216" s="8">
        <f t="shared" si="29"/>
        <v>-6.3735698527083162E-2</v>
      </c>
      <c r="Y216" s="8">
        <v>-12.960602840397947</v>
      </c>
      <c r="Z216" s="11"/>
      <c r="AA216" s="11"/>
      <c r="AB216" s="10"/>
      <c r="AC216" s="10"/>
      <c r="AD216" s="8"/>
      <c r="AE216" s="8"/>
      <c r="AF216" s="8"/>
      <c r="AG216" s="10"/>
      <c r="AH216" s="10"/>
    </row>
    <row r="217" spans="15:43">
      <c r="O217" s="9">
        <v>6134</v>
      </c>
      <c r="P217" s="8">
        <v>9.467452900111951</v>
      </c>
      <c r="R217" s="8">
        <f t="shared" si="23"/>
        <v>5284.4424566502985</v>
      </c>
      <c r="S217" s="8">
        <f t="shared" si="24"/>
        <v>583.45547668804966</v>
      </c>
      <c r="T217" s="11">
        <f t="shared" si="25"/>
        <v>0.22571008852646199</v>
      </c>
      <c r="U217" s="8">
        <f t="shared" si="27"/>
        <v>-12.928980577996876</v>
      </c>
      <c r="V217" s="8">
        <f t="shared" si="26"/>
        <v>6.3005098597806173</v>
      </c>
      <c r="W217" s="8">
        <f t="shared" si="28"/>
        <v>9.5631261091069693</v>
      </c>
      <c r="X217" s="8">
        <f t="shared" si="29"/>
        <v>-9.5673208995018744E-2</v>
      </c>
      <c r="Y217" s="8">
        <v>-13.148553677246188</v>
      </c>
      <c r="Z217" s="11"/>
      <c r="AA217" s="11"/>
      <c r="AB217" s="10"/>
      <c r="AC217" s="10"/>
      <c r="AD217" s="8"/>
      <c r="AE217" s="8"/>
      <c r="AF217" s="8"/>
      <c r="AG217" s="10"/>
      <c r="AH217" s="10"/>
    </row>
    <row r="218" spans="15:43">
      <c r="O218" s="9">
        <v>6302</v>
      </c>
      <c r="P218" s="8">
        <v>9.6355175409566414</v>
      </c>
      <c r="R218" s="8">
        <f t="shared" si="23"/>
        <v>5245.9701235442444</v>
      </c>
      <c r="S218" s="8">
        <f t="shared" si="24"/>
        <v>1076.8251996303466</v>
      </c>
      <c r="T218" s="11">
        <f t="shared" si="25"/>
        <v>0.22407506299268276</v>
      </c>
      <c r="U218" s="8">
        <f t="shared" si="27"/>
        <v>-12.992129456293771</v>
      </c>
      <c r="V218" s="8">
        <f t="shared" si="26"/>
        <v>11.599813272483702</v>
      </c>
      <c r="W218" s="8">
        <f t="shared" si="28"/>
        <v>9.626274987403864</v>
      </c>
      <c r="X218" s="8">
        <f t="shared" si="29"/>
        <v>9.242553552776922E-3</v>
      </c>
      <c r="Y218" s="8">
        <v>-13.213607336544683</v>
      </c>
      <c r="Z218" s="11"/>
      <c r="AA218" s="11"/>
      <c r="AB218" s="10"/>
      <c r="AC218" s="10"/>
      <c r="AD218" s="8"/>
      <c r="AE218" s="8"/>
      <c r="AF218" s="8"/>
      <c r="AG218" s="10"/>
      <c r="AH218" s="10"/>
    </row>
    <row r="219" spans="15:43">
      <c r="O219" s="9">
        <v>6476</v>
      </c>
      <c r="P219" s="8">
        <v>9.4424598158304605</v>
      </c>
      <c r="R219" s="8">
        <f t="shared" si="23"/>
        <v>5079.0222352282599</v>
      </c>
      <c r="S219" s="8">
        <f t="shared" si="24"/>
        <v>1557.7733042256757</v>
      </c>
      <c r="T219" s="11">
        <f t="shared" si="25"/>
        <v>0.22588047899251826</v>
      </c>
      <c r="U219" s="8">
        <f t="shared" si="27"/>
        <v>-12.922425999756207</v>
      </c>
      <c r="V219" s="8">
        <f t="shared" si="26"/>
        <v>17.051160052207475</v>
      </c>
      <c r="W219" s="8">
        <f t="shared" si="28"/>
        <v>9.5565715308663002</v>
      </c>
      <c r="X219" s="8">
        <f t="shared" si="29"/>
        <v>-0.11411171503584017</v>
      </c>
      <c r="Y219" s="8">
        <v>-13.141580293844097</v>
      </c>
      <c r="Z219" s="11"/>
      <c r="AA219" s="11"/>
      <c r="AB219" s="10"/>
      <c r="AC219" s="10"/>
      <c r="AD219" s="8"/>
      <c r="AE219" s="8"/>
      <c r="AF219" s="8"/>
      <c r="AG219" s="10"/>
      <c r="AH219" s="10"/>
    </row>
    <row r="220" spans="15:43">
      <c r="O220" s="9">
        <v>6654</v>
      </c>
      <c r="P220" s="8">
        <v>9.05510782672674</v>
      </c>
      <c r="R220" s="8">
        <f t="shared" si="23"/>
        <v>4799.8724091463055</v>
      </c>
      <c r="S220" s="8">
        <f t="shared" si="24"/>
        <v>1973.5956280056059</v>
      </c>
      <c r="T220" s="11">
        <f t="shared" si="25"/>
        <v>0.23122350939782446</v>
      </c>
      <c r="U220" s="8">
        <f t="shared" si="27"/>
        <v>-12.719360231787519</v>
      </c>
      <c r="V220" s="8">
        <f t="shared" si="26"/>
        <v>22.351322213850732</v>
      </c>
      <c r="W220" s="8">
        <f t="shared" si="28"/>
        <v>9.3535057628976119</v>
      </c>
      <c r="X220" s="8">
        <f t="shared" si="29"/>
        <v>-0.2983979361708724</v>
      </c>
      <c r="Y220" s="8">
        <v>-12.932366436477201</v>
      </c>
      <c r="Z220" s="11"/>
      <c r="AA220" s="11"/>
      <c r="AB220" s="10"/>
      <c r="AC220" s="10"/>
      <c r="AD220" s="8"/>
      <c r="AE220" s="8"/>
      <c r="AF220" s="8"/>
      <c r="AG220" s="10"/>
      <c r="AH220" s="10"/>
    </row>
    <row r="221" spans="15:43">
      <c r="O221" s="9">
        <v>6834</v>
      </c>
      <c r="P221" s="8">
        <v>8.787559199048772</v>
      </c>
      <c r="R221" s="8">
        <f t="shared" si="23"/>
        <v>4448.5612737300089</v>
      </c>
      <c r="S221" s="8">
        <f t="shared" si="24"/>
        <v>2289.5867447982801</v>
      </c>
      <c r="T221" s="11">
        <f t="shared" si="25"/>
        <v>0.23984700305803916</v>
      </c>
      <c r="U221" s="8">
        <f t="shared" si="27"/>
        <v>-12.401314075417822</v>
      </c>
      <c r="V221" s="8">
        <f t="shared" si="26"/>
        <v>27.233986831002227</v>
      </c>
      <c r="W221" s="8">
        <f t="shared" si="28"/>
        <v>9.0354596065279154</v>
      </c>
      <c r="X221" s="8">
        <f t="shared" si="29"/>
        <v>-0.24790040747914377</v>
      </c>
      <c r="Y221" s="8">
        <v>-12.605539518502614</v>
      </c>
      <c r="Z221" s="11"/>
      <c r="AA221" s="11"/>
      <c r="AB221" s="10"/>
      <c r="AC221" s="10"/>
      <c r="AD221" s="8"/>
      <c r="AE221" s="8"/>
      <c r="AF221" s="8"/>
      <c r="AG221" s="10"/>
      <c r="AH221" s="10"/>
    </row>
    <row r="222" spans="15:43">
      <c r="O222" s="9">
        <v>7022</v>
      </c>
      <c r="P222" s="8">
        <v>7.8475782766940227</v>
      </c>
      <c r="R222" s="8">
        <f t="shared" si="23"/>
        <v>4055.1665233551244</v>
      </c>
      <c r="S222" s="8">
        <f t="shared" si="24"/>
        <v>2504.2743667619307</v>
      </c>
      <c r="T222" s="11">
        <f t="shared" si="25"/>
        <v>0.25177787071060515</v>
      </c>
      <c r="U222" s="8">
        <f t="shared" si="27"/>
        <v>-11.979648872220746</v>
      </c>
      <c r="V222" s="8">
        <f t="shared" si="26"/>
        <v>31.697468317177261</v>
      </c>
      <c r="W222" s="8">
        <f t="shared" si="28"/>
        <v>8.6137944033308393</v>
      </c>
      <c r="X222" s="8">
        <f t="shared" si="29"/>
        <v>-0.76621612663681704</v>
      </c>
      <c r="Y222" s="8">
        <v>-12.17345535863606</v>
      </c>
      <c r="Z222" s="11"/>
      <c r="AA222" s="11"/>
      <c r="AB222" s="10"/>
      <c r="AC222" s="10"/>
      <c r="AD222" s="8"/>
      <c r="AE222" s="8"/>
      <c r="AF222" s="8"/>
      <c r="AG222" s="10"/>
      <c r="AH222" s="10"/>
      <c r="AQ222" s="1">
        <v>20.3</v>
      </c>
    </row>
    <row r="223" spans="15:43">
      <c r="O223" s="9">
        <v>7214</v>
      </c>
      <c r="P223" s="8">
        <v>7.4714028200211686</v>
      </c>
      <c r="R223" s="8">
        <f t="shared" si="23"/>
        <v>3664.8209256755149</v>
      </c>
      <c r="S223" s="8">
        <f t="shared" si="24"/>
        <v>2618.210925584754</v>
      </c>
      <c r="T223" s="11">
        <f t="shared" si="25"/>
        <v>0.26643033352212292</v>
      </c>
      <c r="U223" s="8">
        <f t="shared" si="27"/>
        <v>-11.488326631226638</v>
      </c>
      <c r="V223" s="8">
        <f t="shared" si="26"/>
        <v>35.542664081983553</v>
      </c>
      <c r="W223" s="8">
        <f t="shared" si="28"/>
        <v>8.1224721623367309</v>
      </c>
      <c r="X223" s="8">
        <f t="shared" si="29"/>
        <v>-0.65106934231556268</v>
      </c>
      <c r="Y223" s="8">
        <v>-11.671436884654124</v>
      </c>
      <c r="Z223" s="11"/>
      <c r="AA223" s="11"/>
      <c r="AB223" s="10"/>
      <c r="AC223" s="10"/>
      <c r="AD223" s="8"/>
      <c r="AE223" s="8"/>
      <c r="AF223" s="8"/>
      <c r="AG223" s="10"/>
      <c r="AH223" s="10"/>
      <c r="AQ223" s="1">
        <v>19.8</v>
      </c>
    </row>
    <row r="224" spans="15:43">
      <c r="O224" s="9">
        <v>7412</v>
      </c>
      <c r="P224" s="8">
        <v>7.5907577607388248</v>
      </c>
      <c r="R224" s="8">
        <f t="shared" si="23"/>
        <v>3299.4893508805912</v>
      </c>
      <c r="S224" s="8">
        <f t="shared" si="24"/>
        <v>2651.0579667551474</v>
      </c>
      <c r="T224" s="11">
        <f t="shared" si="25"/>
        <v>0.28351498072557418</v>
      </c>
      <c r="U224" s="8">
        <f t="shared" si="27"/>
        <v>-10.948479767198469</v>
      </c>
      <c r="V224" s="8">
        <f t="shared" si="26"/>
        <v>38.781014819502069</v>
      </c>
      <c r="W224" s="8">
        <f t="shared" si="28"/>
        <v>7.582625298308562</v>
      </c>
      <c r="X224" s="8">
        <f t="shared" si="29"/>
        <v>8.1324624302623327E-3</v>
      </c>
      <c r="Y224" s="8">
        <v>-11.121323753620258</v>
      </c>
      <c r="Z224" s="11"/>
      <c r="AA224" s="11"/>
      <c r="AB224" s="10"/>
      <c r="AC224" s="10"/>
      <c r="AD224" s="8"/>
      <c r="AE224" s="8"/>
      <c r="AF224" s="8"/>
      <c r="AG224" s="10"/>
      <c r="AH224" s="10"/>
      <c r="AQ224" s="1">
        <v>19.2</v>
      </c>
    </row>
    <row r="225" spans="15:43">
      <c r="O225" s="9">
        <v>7614</v>
      </c>
      <c r="P225" s="8">
        <v>6.6803543256372677</v>
      </c>
      <c r="R225" s="8">
        <f t="shared" si="23"/>
        <v>2976.512272221491</v>
      </c>
      <c r="S225" s="8">
        <f t="shared" si="24"/>
        <v>2624.1140361925573</v>
      </c>
      <c r="T225" s="11">
        <f t="shared" si="25"/>
        <v>0.30241382538594963</v>
      </c>
      <c r="U225" s="8">
        <f t="shared" si="27"/>
        <v>-10.387967163444555</v>
      </c>
      <c r="V225" s="8">
        <f t="shared" si="26"/>
        <v>41.399626077067182</v>
      </c>
      <c r="W225" s="8">
        <f t="shared" si="28"/>
        <v>7.0221126945546484</v>
      </c>
      <c r="X225" s="8">
        <f t="shared" si="29"/>
        <v>-0.34175836891738109</v>
      </c>
      <c r="Y225" s="8">
        <v>-10.551513509885901</v>
      </c>
      <c r="Z225" s="11"/>
      <c r="AA225" s="11"/>
      <c r="AB225" s="10"/>
      <c r="AC225" s="10"/>
      <c r="AD225" s="8"/>
      <c r="AE225" s="8"/>
      <c r="AF225" s="8"/>
      <c r="AG225" s="10"/>
      <c r="AH225" s="10"/>
      <c r="AQ225" s="1">
        <v>18.600000000000001</v>
      </c>
    </row>
    <row r="226" spans="15:43">
      <c r="O226" s="9">
        <v>7822</v>
      </c>
      <c r="P226" s="8">
        <v>7.0874991487707604</v>
      </c>
      <c r="R226" s="8">
        <f t="shared" si="23"/>
        <v>2696.9641018595048</v>
      </c>
      <c r="S226" s="8">
        <f t="shared" si="24"/>
        <v>2557.0008631049527</v>
      </c>
      <c r="T226" s="11">
        <f t="shared" si="25"/>
        <v>0.32289031910735982</v>
      </c>
      <c r="U226" s="8">
        <f t="shared" si="27"/>
        <v>-9.8188995159640076</v>
      </c>
      <c r="V226" s="8">
        <f t="shared" si="26"/>
        <v>43.474027382900715</v>
      </c>
      <c r="W226" s="8">
        <f t="shared" si="28"/>
        <v>6.4530450470741005</v>
      </c>
      <c r="X226" s="8">
        <f t="shared" si="29"/>
        <v>0.63445410169665939</v>
      </c>
      <c r="Y226" s="8">
        <v>-9.974168694113839</v>
      </c>
      <c r="Z226" s="11"/>
      <c r="AA226" s="11"/>
      <c r="AB226" s="10"/>
      <c r="AC226" s="10"/>
      <c r="AD226" s="8"/>
      <c r="AE226" s="8"/>
      <c r="AF226" s="8"/>
      <c r="AG226" s="10"/>
      <c r="AH226" s="10"/>
      <c r="AQ226" s="1">
        <v>17.899999999999999</v>
      </c>
    </row>
    <row r="227" spans="15:43">
      <c r="O227" s="9">
        <v>8038</v>
      </c>
      <c r="P227" s="8">
        <v>5.7734831793067656</v>
      </c>
      <c r="R227" s="8">
        <f t="shared" si="23"/>
        <v>2457.9986163574958</v>
      </c>
      <c r="S227" s="8">
        <f t="shared" si="24"/>
        <v>2464.1823015109885</v>
      </c>
      <c r="T227" s="11">
        <f t="shared" si="25"/>
        <v>0.34477703358838763</v>
      </c>
      <c r="U227" s="8">
        <f t="shared" si="27"/>
        <v>-9.2492334252775308</v>
      </c>
      <c r="V227" s="8">
        <f t="shared" si="26"/>
        <v>45.071980059378639</v>
      </c>
      <c r="W227" s="8">
        <f t="shared" si="28"/>
        <v>5.8833789563876238</v>
      </c>
      <c r="X227" s="8">
        <f t="shared" si="29"/>
        <v>-0.10989577708085863</v>
      </c>
      <c r="Y227" s="8">
        <v>-9.3971636420561939</v>
      </c>
      <c r="Z227" s="11"/>
      <c r="AA227" s="11"/>
      <c r="AB227" s="10"/>
      <c r="AC227" s="10"/>
      <c r="AD227" s="8"/>
      <c r="AE227" s="8"/>
      <c r="AF227" s="8"/>
      <c r="AG227" s="10"/>
      <c r="AH227" s="10"/>
      <c r="AQ227" s="1">
        <v>17.2</v>
      </c>
    </row>
    <row r="228" spans="15:43">
      <c r="O228" s="9">
        <v>8258</v>
      </c>
      <c r="P228" s="8">
        <v>5.6929897674931311</v>
      </c>
      <c r="R228" s="8">
        <f t="shared" si="23"/>
        <v>2260.05442648505</v>
      </c>
      <c r="S228" s="8">
        <f t="shared" si="24"/>
        <v>2358.8473096452362</v>
      </c>
      <c r="T228" s="11">
        <f t="shared" si="25"/>
        <v>0.36733152569353639</v>
      </c>
      <c r="U228" s="8">
        <f t="shared" si="27"/>
        <v>-8.6988359472677974</v>
      </c>
      <c r="V228" s="8">
        <f t="shared" si="26"/>
        <v>46.225302600508321</v>
      </c>
      <c r="W228" s="8">
        <f t="shared" si="28"/>
        <v>5.3329814783778904</v>
      </c>
      <c r="X228" s="8">
        <f t="shared" si="29"/>
        <v>0.3600082891152403</v>
      </c>
      <c r="Y228" s="8">
        <v>-8.8403863326584258</v>
      </c>
      <c r="Z228" s="11"/>
      <c r="AA228" s="11"/>
      <c r="AB228" s="10"/>
      <c r="AC228" s="10"/>
      <c r="AD228" s="8"/>
      <c r="AE228" s="8"/>
      <c r="AF228" s="8"/>
      <c r="AG228" s="10"/>
      <c r="AH228" s="10"/>
      <c r="AQ228" s="1">
        <v>16.7</v>
      </c>
    </row>
    <row r="229" spans="15:43">
      <c r="O229" s="9">
        <v>8484</v>
      </c>
      <c r="P229" s="8">
        <v>5.0366401094542965</v>
      </c>
      <c r="R229" s="8">
        <f t="shared" si="23"/>
        <v>2095.5564301241102</v>
      </c>
      <c r="S229" s="8">
        <f t="shared" si="24"/>
        <v>2248.0726304998711</v>
      </c>
      <c r="T229" s="11">
        <f t="shared" si="25"/>
        <v>0.39045946844404295</v>
      </c>
      <c r="U229" s="8">
        <f t="shared" si="27"/>
        <v>-8.1684808257301373</v>
      </c>
      <c r="V229" s="8">
        <f t="shared" si="26"/>
        <v>47.010978811962218</v>
      </c>
      <c r="W229" s="8">
        <f t="shared" si="28"/>
        <v>4.8026263568402303</v>
      </c>
      <c r="X229" s="8">
        <f t="shared" si="29"/>
        <v>0.23401375261406576</v>
      </c>
      <c r="Y229" s="8">
        <v>-8.304388489185639</v>
      </c>
      <c r="Z229" s="11"/>
      <c r="AA229" s="11"/>
      <c r="AB229" s="10"/>
      <c r="AC229" s="10"/>
      <c r="AD229" s="8"/>
      <c r="AE229" s="8"/>
      <c r="AF229" s="8"/>
      <c r="AQ229" s="1">
        <v>16</v>
      </c>
    </row>
    <row r="230" spans="15:43">
      <c r="O230" s="9">
        <v>8716</v>
      </c>
      <c r="P230" s="8">
        <v>4.2508003497027573</v>
      </c>
      <c r="R230" s="8">
        <f t="shared" si="23"/>
        <v>1959.2674468394328</v>
      </c>
      <c r="S230" s="8">
        <f t="shared" si="24"/>
        <v>2136.9964661867484</v>
      </c>
      <c r="T230" s="11">
        <f t="shared" si="25"/>
        <v>0.41390427641410837</v>
      </c>
      <c r="U230" s="8">
        <f t="shared" si="27"/>
        <v>-7.6620017298511813</v>
      </c>
      <c r="V230" s="8">
        <f t="shared" si="26"/>
        <v>47.484395569738844</v>
      </c>
      <c r="W230" s="8">
        <f t="shared" si="28"/>
        <v>4.2961472609612752</v>
      </c>
      <c r="X230" s="8">
        <f t="shared" si="29"/>
        <v>-4.5346911258517419E-2</v>
      </c>
      <c r="Y230" s="8">
        <v>-7.792854673671977</v>
      </c>
      <c r="Z230" s="11"/>
      <c r="AA230" s="11"/>
      <c r="AB230" s="10"/>
      <c r="AC230" s="10"/>
      <c r="AD230" s="8"/>
      <c r="AE230" s="8"/>
      <c r="AF230" s="8"/>
      <c r="AQ230" s="1">
        <v>15.2</v>
      </c>
    </row>
    <row r="231" spans="15:43">
      <c r="O231" s="9">
        <v>8954</v>
      </c>
      <c r="P231" s="8">
        <v>4.1940564324951595</v>
      </c>
      <c r="R231" s="8">
        <f t="shared" si="23"/>
        <v>1846.3832997476088</v>
      </c>
      <c r="S231" s="8">
        <f t="shared" si="24"/>
        <v>2028.8005386719256</v>
      </c>
      <c r="T231" s="11">
        <f t="shared" si="25"/>
        <v>0.43744483465873185</v>
      </c>
      <c r="U231" s="8">
        <f t="shared" si="27"/>
        <v>-7.1815341448969399</v>
      </c>
      <c r="V231" s="8">
        <f t="shared" si="26"/>
        <v>47.695105222274734</v>
      </c>
      <c r="W231" s="8">
        <f t="shared" si="28"/>
        <v>3.8156796760070333</v>
      </c>
      <c r="X231" s="8">
        <f t="shared" si="29"/>
        <v>0.37837675648812619</v>
      </c>
      <c r="Y231" s="8">
        <v>-7.3077873372742364</v>
      </c>
      <c r="Z231" s="11"/>
      <c r="AA231" s="11"/>
      <c r="AB231" s="10"/>
      <c r="AC231" s="10"/>
      <c r="AD231" s="8"/>
      <c r="AE231" s="8"/>
      <c r="AF231" s="8"/>
      <c r="AQ231" s="1">
        <v>14.7</v>
      </c>
    </row>
    <row r="232" spans="15:43">
      <c r="O232" s="9">
        <v>9200</v>
      </c>
      <c r="P232" s="8">
        <v>3.7134596612385735</v>
      </c>
      <c r="R232" s="8">
        <f t="shared" si="23"/>
        <v>1752.0496585043052</v>
      </c>
      <c r="S232" s="8">
        <f t="shared" si="24"/>
        <v>1924.5080772674587</v>
      </c>
      <c r="T232" s="11">
        <f t="shared" si="25"/>
        <v>0.46108138044408314</v>
      </c>
      <c r="U232" s="8">
        <f t="shared" si="27"/>
        <v>-6.724448305282694</v>
      </c>
      <c r="V232" s="8">
        <f t="shared" si="26"/>
        <v>47.685637646165702</v>
      </c>
      <c r="W232" s="8">
        <f t="shared" si="28"/>
        <v>3.3585938363927874</v>
      </c>
      <c r="X232" s="8">
        <f t="shared" si="29"/>
        <v>0.3548658248457861</v>
      </c>
      <c r="Y232" s="8">
        <v>-6.8464126877448859</v>
      </c>
      <c r="Z232" s="11"/>
      <c r="AA232" s="11"/>
      <c r="AB232" s="10"/>
      <c r="AC232" s="10"/>
      <c r="AD232" s="8"/>
      <c r="AE232" s="8"/>
      <c r="AF232" s="8"/>
      <c r="AQ232" s="1">
        <v>14.1</v>
      </c>
    </row>
    <row r="233" spans="15:43">
      <c r="O233" s="9">
        <v>9452</v>
      </c>
      <c r="P233" s="8">
        <v>2.9109712736135407</v>
      </c>
      <c r="R233" s="8">
        <f t="shared" si="23"/>
        <v>1673.7192033709096</v>
      </c>
      <c r="S233" s="8">
        <f t="shared" si="24"/>
        <v>1826.0172783184189</v>
      </c>
      <c r="T233" s="11">
        <f t="shared" si="25"/>
        <v>0.48445123765546644</v>
      </c>
      <c r="U233" s="8">
        <f t="shared" si="27"/>
        <v>-6.2949986047891535</v>
      </c>
      <c r="V233" s="8">
        <f t="shared" si="26"/>
        <v>47.49176901309059</v>
      </c>
      <c r="W233" s="8">
        <f t="shared" si="28"/>
        <v>2.9291441358992469</v>
      </c>
      <c r="X233" s="8">
        <f t="shared" si="29"/>
        <v>-1.8172862285706248E-2</v>
      </c>
      <c r="Y233" s="8">
        <v>-6.4129356762283969</v>
      </c>
      <c r="Z233" s="11"/>
      <c r="AA233" s="11"/>
      <c r="AB233" s="10"/>
      <c r="AC233" s="10"/>
      <c r="AD233" s="8"/>
      <c r="AE233" s="8"/>
      <c r="AF233" s="8"/>
      <c r="AQ233" s="1">
        <v>13.5</v>
      </c>
    </row>
    <row r="234" spans="15:43">
      <c r="O234" s="9">
        <v>9710</v>
      </c>
      <c r="P234" s="8">
        <v>2.5732615207297158</v>
      </c>
      <c r="R234" s="8">
        <f t="shared" si="23"/>
        <v>1608.4355174553928</v>
      </c>
      <c r="S234" s="8">
        <f t="shared" si="24"/>
        <v>1733.7023202709706</v>
      </c>
      <c r="T234" s="11">
        <f t="shared" si="25"/>
        <v>0.5074193750430871</v>
      </c>
      <c r="U234" s="8">
        <f t="shared" si="27"/>
        <v>-5.8926590783657655</v>
      </c>
      <c r="V234" s="8">
        <f t="shared" si="26"/>
        <v>47.146500639334072</v>
      </c>
      <c r="W234" s="8">
        <f t="shared" si="28"/>
        <v>2.5268046094758589</v>
      </c>
      <c r="X234" s="8">
        <f t="shared" si="29"/>
        <v>4.645691125385687E-2</v>
      </c>
      <c r="Y234" s="8">
        <v>-6.006761655829564</v>
      </c>
      <c r="Z234" s="11"/>
      <c r="AA234" s="11"/>
      <c r="AB234" s="10"/>
      <c r="AC234" s="10"/>
      <c r="AD234" s="8"/>
      <c r="AE234" s="8"/>
      <c r="AF234" s="8"/>
      <c r="AQ234" s="1">
        <v>13</v>
      </c>
    </row>
    <row r="235" spans="15:43">
      <c r="O235" s="9">
        <v>9976</v>
      </c>
      <c r="P235" s="8">
        <v>1.7269566377365209</v>
      </c>
      <c r="R235" s="8">
        <f t="shared" si="23"/>
        <v>1553.4236701189825</v>
      </c>
      <c r="S235" s="8">
        <f t="shared" si="24"/>
        <v>1646.9535343210932</v>
      </c>
      <c r="T235" s="11">
        <f t="shared" si="25"/>
        <v>0.53004127949108859</v>
      </c>
      <c r="U235" s="8">
        <f t="shared" si="27"/>
        <v>-5.5138061265848073</v>
      </c>
      <c r="V235" s="8">
        <f t="shared" si="26"/>
        <v>46.673971936351172</v>
      </c>
      <c r="W235" s="8">
        <f t="shared" si="28"/>
        <v>2.1479516576949007</v>
      </c>
      <c r="X235" s="8">
        <f t="shared" si="29"/>
        <v>-0.42099501995837985</v>
      </c>
      <c r="Y235" s="8">
        <v>-5.6241894897560476</v>
      </c>
      <c r="Z235" s="11"/>
      <c r="AA235" s="11"/>
      <c r="AB235" s="10"/>
      <c r="AC235" s="10"/>
      <c r="AD235" s="8"/>
      <c r="AE235" s="8"/>
      <c r="AF235" s="8"/>
      <c r="AQ235" s="1">
        <v>12.6</v>
      </c>
    </row>
    <row r="236" spans="15:43">
      <c r="O236" s="9">
        <v>10250</v>
      </c>
      <c r="P236" s="8">
        <v>1.3588452754376732</v>
      </c>
      <c r="R236" s="8">
        <f t="shared" si="23"/>
        <v>1506.9434570708038</v>
      </c>
      <c r="S236" s="8">
        <f t="shared" si="24"/>
        <v>1565.7407126145347</v>
      </c>
      <c r="T236" s="11">
        <f t="shared" si="25"/>
        <v>0.55220307851886052</v>
      </c>
      <c r="U236" s="8">
        <f t="shared" si="27"/>
        <v>-5.1580235301746367</v>
      </c>
      <c r="V236" s="8">
        <f t="shared" si="26"/>
        <v>46.096247876267185</v>
      </c>
      <c r="W236" s="8">
        <f t="shared" si="28"/>
        <v>1.7921690612847301</v>
      </c>
      <c r="X236" s="8">
        <f t="shared" si="29"/>
        <v>-0.43332378584705689</v>
      </c>
      <c r="Y236" s="8">
        <v>-5.2647713912112515</v>
      </c>
      <c r="Z236" s="11"/>
      <c r="AA236" s="11"/>
      <c r="AB236" s="10"/>
      <c r="AC236" s="10"/>
      <c r="AD236" s="8"/>
      <c r="AE236" s="8"/>
      <c r="AF236" s="8"/>
      <c r="AQ236" s="1">
        <v>12.2</v>
      </c>
    </row>
    <row r="237" spans="15:43">
      <c r="O237" s="9">
        <v>10530</v>
      </c>
      <c r="P237" s="8">
        <v>0.94777809581560746</v>
      </c>
      <c r="R237" s="8">
        <f t="shared" si="23"/>
        <v>1467.8072072921686</v>
      </c>
      <c r="S237" s="8">
        <f t="shared" si="24"/>
        <v>1490.3993578264628</v>
      </c>
      <c r="T237" s="11">
        <f t="shared" si="25"/>
        <v>0.57366067881495908</v>
      </c>
      <c r="U237" s="8">
        <f t="shared" si="27"/>
        <v>-4.8268983504054468</v>
      </c>
      <c r="V237" s="8">
        <f t="shared" si="26"/>
        <v>45.437565694605006</v>
      </c>
      <c r="W237" s="8">
        <f t="shared" si="28"/>
        <v>1.4610438815155402</v>
      </c>
      <c r="X237" s="8">
        <f t="shared" si="29"/>
        <v>-0.51326578569993275</v>
      </c>
      <c r="Y237" s="8">
        <v>-4.9300982102063386</v>
      </c>
      <c r="Z237" s="11"/>
      <c r="AA237" s="11"/>
      <c r="AB237" s="10"/>
      <c r="AC237" s="10"/>
      <c r="AD237" s="8"/>
      <c r="AE237" s="8"/>
      <c r="AF237" s="8"/>
      <c r="AQ237" s="1">
        <v>11.7</v>
      </c>
    </row>
    <row r="238" spans="15:43">
      <c r="O238" s="9">
        <v>10818</v>
      </c>
      <c r="P238" s="8">
        <v>0.72434676620301275</v>
      </c>
      <c r="R238" s="8">
        <f t="shared" si="23"/>
        <v>1434.4851383310581</v>
      </c>
      <c r="S238" s="8">
        <f t="shared" si="24"/>
        <v>1420.0592130326629</v>
      </c>
      <c r="T238" s="11">
        <f t="shared" si="25"/>
        <v>0.59450279810821161</v>
      </c>
      <c r="U238" s="8">
        <f t="shared" si="27"/>
        <v>-4.5169219394896007</v>
      </c>
      <c r="V238" s="8">
        <f t="shared" si="26"/>
        <v>44.710448500004055</v>
      </c>
      <c r="W238" s="8">
        <f t="shared" si="28"/>
        <v>1.1510674705996942</v>
      </c>
      <c r="X238" s="8">
        <f t="shared" si="29"/>
        <v>-0.42672070439668142</v>
      </c>
      <c r="Y238" s="8">
        <v>-4.6166219616607034</v>
      </c>
      <c r="Z238" s="11"/>
      <c r="AA238" s="11"/>
      <c r="AB238" s="10"/>
      <c r="AC238" s="10"/>
      <c r="AD238" s="8"/>
      <c r="AE238" s="8"/>
      <c r="AF238" s="8"/>
      <c r="AQ238" s="1">
        <v>11.3</v>
      </c>
    </row>
    <row r="239" spans="15:43">
      <c r="O239" s="9">
        <v>11114</v>
      </c>
      <c r="P239" s="8">
        <v>0.54604149593457407</v>
      </c>
      <c r="R239" s="8">
        <f t="shared" si="23"/>
        <v>1406.0222018632592</v>
      </c>
      <c r="S239" s="8">
        <f t="shared" si="24"/>
        <v>1354.4262044073946</v>
      </c>
      <c r="T239" s="11">
        <f t="shared" si="25"/>
        <v>0.61466822098269669</v>
      </c>
      <c r="U239" s="8">
        <f t="shared" si="27"/>
        <v>-4.2271847959405555</v>
      </c>
      <c r="V239" s="8">
        <f t="shared" si="26"/>
        <v>43.929199800807964</v>
      </c>
      <c r="W239" s="8">
        <f t="shared" si="28"/>
        <v>0.86133032705064894</v>
      </c>
      <c r="X239" s="8">
        <f t="shared" si="29"/>
        <v>-0.31528883111607486</v>
      </c>
      <c r="Y239" s="8">
        <v>-4.3234273287457619</v>
      </c>
      <c r="Z239" s="11"/>
      <c r="AA239" s="11"/>
      <c r="AB239" s="10"/>
      <c r="AC239" s="10"/>
      <c r="AD239" s="8"/>
      <c r="AE239" s="8"/>
      <c r="AF239" s="8"/>
      <c r="AQ239" s="1">
        <v>10.8</v>
      </c>
    </row>
    <row r="240" spans="15:43">
      <c r="O240" s="9">
        <v>11418</v>
      </c>
      <c r="P240" s="8">
        <v>0.17014728691940206</v>
      </c>
      <c r="R240" s="8">
        <f t="shared" si="23"/>
        <v>1381.6298644661524</v>
      </c>
      <c r="S240" s="8">
        <f t="shared" si="24"/>
        <v>1293.186937119684</v>
      </c>
      <c r="T240" s="11">
        <f t="shared" si="25"/>
        <v>0.63411047089916339</v>
      </c>
      <c r="U240" s="8">
        <f t="shared" si="27"/>
        <v>-3.9567015072690781</v>
      </c>
      <c r="V240" s="8">
        <f t="shared" si="26"/>
        <v>43.106202658238601</v>
      </c>
      <c r="W240" s="8">
        <f t="shared" si="28"/>
        <v>0.59084703837917152</v>
      </c>
      <c r="X240" s="8">
        <f t="shared" si="29"/>
        <v>-0.42069975145976946</v>
      </c>
      <c r="Y240" s="8">
        <v>-4.0495277942199168</v>
      </c>
      <c r="Z240" s="11"/>
      <c r="AA240" s="11"/>
      <c r="AB240" s="10"/>
      <c r="AC240" s="10"/>
      <c r="AD240" s="8"/>
      <c r="AE240" s="8"/>
      <c r="AF240" s="8"/>
      <c r="AQ240" s="1">
        <v>10.6</v>
      </c>
    </row>
    <row r="241" spans="15:43">
      <c r="O241" s="9">
        <v>11730</v>
      </c>
      <c r="P241" s="8">
        <v>-0.29280518991143367</v>
      </c>
      <c r="R241" s="8">
        <f t="shared" si="23"/>
        <v>1360.6567116055789</v>
      </c>
      <c r="S241" s="8">
        <f t="shared" si="24"/>
        <v>1236.0256689748528</v>
      </c>
      <c r="T241" s="11">
        <f t="shared" si="25"/>
        <v>0.65279641209626071</v>
      </c>
      <c r="U241" s="8">
        <f t="shared" si="27"/>
        <v>-3.7044448243938835</v>
      </c>
      <c r="V241" s="8">
        <f t="shared" si="26"/>
        <v>42.252125614610719</v>
      </c>
      <c r="W241" s="8">
        <f t="shared" si="28"/>
        <v>0.33859035550397687</v>
      </c>
      <c r="X241" s="8">
        <f t="shared" si="29"/>
        <v>-0.63139554541541054</v>
      </c>
      <c r="Y241" s="8">
        <v>-3.7938983461099403</v>
      </c>
      <c r="Z241" s="11"/>
      <c r="AA241" s="11"/>
      <c r="AB241" s="10"/>
      <c r="AC241" s="10"/>
      <c r="AD241" s="8"/>
      <c r="AE241" s="8"/>
      <c r="AF241" s="8"/>
      <c r="AQ241" s="1">
        <v>10.5</v>
      </c>
    </row>
    <row r="242" spans="15:43">
      <c r="O242" s="9">
        <v>12052</v>
      </c>
      <c r="P242" s="8">
        <v>-0.39451106415519632</v>
      </c>
      <c r="R242" s="8">
        <f t="shared" si="23"/>
        <v>1342.4601802353891</v>
      </c>
      <c r="S242" s="8">
        <f t="shared" si="24"/>
        <v>1182.3164803205841</v>
      </c>
      <c r="T242" s="11">
        <f t="shared" si="25"/>
        <v>0.67081288908050996</v>
      </c>
      <c r="U242" s="8">
        <f t="shared" si="27"/>
        <v>-3.4679720279748243</v>
      </c>
      <c r="V242" s="8">
        <f t="shared" si="26"/>
        <v>41.370656151050859</v>
      </c>
      <c r="W242" s="8">
        <f t="shared" si="28"/>
        <v>0.10211755908491771</v>
      </c>
      <c r="X242" s="8">
        <f t="shared" si="29"/>
        <v>-0.49662862324011403</v>
      </c>
      <c r="Y242" s="8">
        <v>-3.5540803525515359</v>
      </c>
      <c r="Z242" s="11"/>
      <c r="AA242" s="11"/>
      <c r="AB242" s="10"/>
      <c r="AC242" s="10"/>
      <c r="AD242" s="8"/>
      <c r="AE242" s="8"/>
      <c r="AF242" s="8"/>
      <c r="AQ242" s="1">
        <v>10.4</v>
      </c>
    </row>
    <row r="243" spans="15:43">
      <c r="O243" s="9">
        <v>12382</v>
      </c>
      <c r="P243" s="8">
        <v>-0.90772568283567523</v>
      </c>
      <c r="R243" s="8">
        <f t="shared" si="23"/>
        <v>1326.7293827320443</v>
      </c>
      <c r="S243" s="8">
        <f t="shared" si="24"/>
        <v>1132.1406516551694</v>
      </c>
      <c r="T243" s="11">
        <f t="shared" si="25"/>
        <v>0.68802619622834726</v>
      </c>
      <c r="U243" s="8">
        <f t="shared" si="27"/>
        <v>-3.2479005184051548</v>
      </c>
      <c r="V243" s="8">
        <f t="shared" si="26"/>
        <v>40.47518767256841</v>
      </c>
      <c r="W243" s="8">
        <f t="shared" si="28"/>
        <v>-0.11795395048475177</v>
      </c>
      <c r="X243" s="8">
        <f t="shared" si="29"/>
        <v>-0.78977173235092346</v>
      </c>
      <c r="Y243" s="8">
        <v>-3.3307190016622465</v>
      </c>
      <c r="Z243" s="11"/>
      <c r="AA243" s="11"/>
      <c r="AB243" s="10"/>
      <c r="AC243" s="10"/>
      <c r="AD243" s="8"/>
      <c r="AE243" s="8"/>
      <c r="AF243" s="8"/>
      <c r="AQ243" s="1">
        <v>10.5</v>
      </c>
    </row>
    <row r="244" spans="15:43">
      <c r="O244" s="9">
        <v>12722</v>
      </c>
      <c r="P244" s="8">
        <v>-1.1932368010149474</v>
      </c>
      <c r="R244" s="8">
        <f t="shared" si="23"/>
        <v>1313.0107642868281</v>
      </c>
      <c r="S244" s="8">
        <f t="shared" si="24"/>
        <v>1084.9493139479698</v>
      </c>
      <c r="T244" s="11">
        <f t="shared" si="25"/>
        <v>0.70452916699361978</v>
      </c>
      <c r="U244" s="8">
        <f t="shared" si="27"/>
        <v>-3.0420204541535161</v>
      </c>
      <c r="V244" s="8">
        <f t="shared" si="26"/>
        <v>39.56714345092125</v>
      </c>
      <c r="W244" s="8">
        <f t="shared" si="28"/>
        <v>-0.32383401473639051</v>
      </c>
      <c r="X244" s="8">
        <f t="shared" si="29"/>
        <v>-0.86940278627855649</v>
      </c>
      <c r="Y244" s="8">
        <v>-3.1215921210213784</v>
      </c>
      <c r="Z244" s="11"/>
      <c r="AA244" s="11"/>
      <c r="AB244" s="10"/>
      <c r="AC244" s="10"/>
      <c r="AD244" s="8"/>
      <c r="AE244" s="8"/>
      <c r="AF244" s="8"/>
      <c r="AQ244" s="1">
        <v>10.6</v>
      </c>
    </row>
    <row r="245" spans="15:43">
      <c r="O245" s="9">
        <v>13070</v>
      </c>
      <c r="P245" s="8">
        <v>-1.4219501843290772</v>
      </c>
      <c r="R245" s="8">
        <f t="shared" si="23"/>
        <v>1301.0855376885895</v>
      </c>
      <c r="S245" s="8">
        <f t="shared" si="24"/>
        <v>1040.7901175153158</v>
      </c>
      <c r="T245" s="11">
        <f t="shared" si="25"/>
        <v>0.72022173558356284</v>
      </c>
      <c r="U245" s="8">
        <f t="shared" si="27"/>
        <v>-2.8506755237334014</v>
      </c>
      <c r="V245" s="8">
        <f t="shared" si="26"/>
        <v>38.657705359390611</v>
      </c>
      <c r="W245" s="8">
        <f t="shared" si="28"/>
        <v>-0.5151789451565052</v>
      </c>
      <c r="X245" s="8">
        <f t="shared" si="29"/>
        <v>-0.90677123917257196</v>
      </c>
      <c r="Y245" s="8">
        <v>-2.9270701720810881</v>
      </c>
      <c r="Z245" s="11"/>
      <c r="AA245" s="11"/>
      <c r="AB245" s="10"/>
      <c r="AC245" s="10"/>
      <c r="AD245" s="8"/>
      <c r="AE245" s="8"/>
      <c r="AF245" s="8"/>
      <c r="AQ245" s="1">
        <v>10.8</v>
      </c>
    </row>
    <row r="246" spans="15:43">
      <c r="O246" s="9">
        <v>13428</v>
      </c>
      <c r="P246" s="8">
        <v>-1.3356851240881156</v>
      </c>
      <c r="R246" s="8">
        <f t="shared" si="23"/>
        <v>1290.6315343389936</v>
      </c>
      <c r="S246" s="8">
        <f t="shared" si="24"/>
        <v>999.19192326550831</v>
      </c>
      <c r="T246" s="11">
        <f t="shared" si="25"/>
        <v>0.73519885620084036</v>
      </c>
      <c r="U246" s="8">
        <f t="shared" si="27"/>
        <v>-2.6719035456611513</v>
      </c>
      <c r="V246" s="8">
        <f t="shared" si="26"/>
        <v>37.746619861131848</v>
      </c>
      <c r="W246" s="8">
        <f t="shared" si="28"/>
        <v>-0.69395092322875529</v>
      </c>
      <c r="X246" s="8">
        <f t="shared" si="29"/>
        <v>-0.64173420085936028</v>
      </c>
      <c r="Y246" s="8">
        <v>-2.7451800438986607</v>
      </c>
      <c r="Z246" s="11"/>
      <c r="AA246" s="11"/>
      <c r="AB246" s="10"/>
      <c r="AC246" s="10"/>
      <c r="AD246" s="8"/>
      <c r="AE246" s="8"/>
      <c r="AF246" s="8"/>
      <c r="AQ246" s="1">
        <v>11</v>
      </c>
    </row>
    <row r="247" spans="15:43">
      <c r="O247" s="9">
        <v>13796</v>
      </c>
      <c r="P247" s="8">
        <v>-1.3081910623175332</v>
      </c>
      <c r="R247" s="8">
        <f t="shared" si="23"/>
        <v>1281.448184846035</v>
      </c>
      <c r="S247" s="8">
        <f t="shared" si="24"/>
        <v>959.98222780359254</v>
      </c>
      <c r="T247" s="11">
        <f t="shared" si="25"/>
        <v>0.74946220086328741</v>
      </c>
      <c r="U247" s="8">
        <f t="shared" si="27"/>
        <v>-2.5050053182341818</v>
      </c>
      <c r="V247" s="8">
        <f t="shared" si="26"/>
        <v>36.838295605449197</v>
      </c>
      <c r="W247" s="8">
        <f t="shared" si="28"/>
        <v>-0.86084915065572476</v>
      </c>
      <c r="X247" s="8">
        <f t="shared" si="29"/>
        <v>-0.44734191166180848</v>
      </c>
      <c r="Y247" s="8">
        <v>-2.5752304914960469</v>
      </c>
      <c r="Z247" s="11"/>
      <c r="AA247" s="11"/>
      <c r="AB247" s="10"/>
      <c r="AC247" s="10"/>
      <c r="AD247" s="8"/>
      <c r="AE247" s="8"/>
      <c r="AF247" s="8"/>
      <c r="AQ247" s="1">
        <v>11.3</v>
      </c>
    </row>
    <row r="248" spans="15:43">
      <c r="O248" s="9">
        <v>14174</v>
      </c>
      <c r="P248" s="8">
        <v>-1.6610373259858306</v>
      </c>
      <c r="R248" s="8">
        <f t="shared" si="23"/>
        <v>1273.3639633187929</v>
      </c>
      <c r="S248" s="8">
        <f t="shared" si="24"/>
        <v>922.99791917004382</v>
      </c>
      <c r="T248" s="11">
        <f t="shared" si="25"/>
        <v>0.76301968257224784</v>
      </c>
      <c r="U248" s="8">
        <f t="shared" si="27"/>
        <v>-2.3492851800304377</v>
      </c>
      <c r="V248" s="8">
        <f t="shared" si="26"/>
        <v>35.936479613561126</v>
      </c>
      <c r="W248" s="8">
        <f t="shared" si="28"/>
        <v>-1.0165692888594688</v>
      </c>
      <c r="X248" s="8">
        <f t="shared" si="29"/>
        <v>-0.6444680371263618</v>
      </c>
      <c r="Y248" s="8">
        <v>-2.4165329706611054</v>
      </c>
      <c r="Z248" s="11"/>
      <c r="AA248" s="11"/>
      <c r="AB248" s="10"/>
      <c r="AC248" s="10"/>
      <c r="AD248" s="8"/>
      <c r="AE248" s="8"/>
      <c r="AF248" s="8"/>
      <c r="AQ248" s="1">
        <v>12</v>
      </c>
    </row>
    <row r="249" spans="15:43">
      <c r="O249" s="9">
        <v>14560</v>
      </c>
      <c r="P249" s="8">
        <v>-1.5945447011892497</v>
      </c>
      <c r="R249" s="8">
        <f t="shared" si="23"/>
        <v>1266.2661909252161</v>
      </c>
      <c r="S249" s="8">
        <f t="shared" si="24"/>
        <v>888.258505209134</v>
      </c>
      <c r="T249" s="11">
        <f t="shared" si="25"/>
        <v>0.77582064514200544</v>
      </c>
      <c r="U249" s="8">
        <f t="shared" si="27"/>
        <v>-2.2047733539109653</v>
      </c>
      <c r="V249" s="8">
        <f t="shared" si="26"/>
        <v>35.048834189749904</v>
      </c>
      <c r="W249" s="8">
        <f t="shared" si="28"/>
        <v>-1.1610811149789413</v>
      </c>
      <c r="X249" s="8">
        <f t="shared" si="29"/>
        <v>-0.43346358621030845</v>
      </c>
      <c r="Y249" s="8">
        <v>-2.269138386912382</v>
      </c>
      <c r="Z249" s="11"/>
      <c r="AA249" s="11"/>
      <c r="AB249" s="10"/>
      <c r="AC249" s="10"/>
      <c r="AD249" s="8"/>
      <c r="AE249" s="8"/>
      <c r="AF249" s="8"/>
      <c r="AQ249" s="1">
        <v>12.7</v>
      </c>
    </row>
    <row r="250" spans="15:43">
      <c r="O250" s="9">
        <v>14960</v>
      </c>
      <c r="P250" s="8">
        <v>-1.7132456218865286</v>
      </c>
      <c r="R250" s="8">
        <f t="shared" si="23"/>
        <v>1259.9268234519363</v>
      </c>
      <c r="S250" s="8">
        <f t="shared" si="24"/>
        <v>855.1028525472783</v>
      </c>
      <c r="T250" s="11">
        <f t="shared" si="25"/>
        <v>0.78807361250256913</v>
      </c>
      <c r="U250" s="8">
        <f t="shared" si="27"/>
        <v>-2.0686642793837113</v>
      </c>
      <c r="V250" s="8">
        <f t="shared" si="26"/>
        <v>34.164443043711834</v>
      </c>
      <c r="W250" s="8">
        <f t="shared" si="28"/>
        <v>-1.2971901895061952</v>
      </c>
      <c r="X250" s="8">
        <f t="shared" si="29"/>
        <v>-0.41605543238033338</v>
      </c>
      <c r="Y250" s="8">
        <v>-2.130202695965107</v>
      </c>
      <c r="Z250" s="11"/>
      <c r="AA250" s="11"/>
      <c r="AB250" s="10"/>
      <c r="AC250" s="10"/>
      <c r="AD250" s="8"/>
      <c r="AE250" s="8"/>
      <c r="AF250" s="8"/>
      <c r="AQ250" s="1">
        <v>13.3</v>
      </c>
    </row>
    <row r="251" spans="15:43">
      <c r="O251" s="9">
        <v>15368</v>
      </c>
      <c r="P251" s="8">
        <v>-2.0960512592440352</v>
      </c>
      <c r="R251" s="8">
        <f t="shared" si="23"/>
        <v>1254.3403637364754</v>
      </c>
      <c r="S251" s="8">
        <f t="shared" si="24"/>
        <v>823.91584400885631</v>
      </c>
      <c r="T251" s="11">
        <f t="shared" si="25"/>
        <v>0.79960792111645951</v>
      </c>
      <c r="U251" s="8">
        <f t="shared" si="27"/>
        <v>-1.9424582460526607</v>
      </c>
      <c r="V251" s="8">
        <f t="shared" si="26"/>
        <v>33.298986222116021</v>
      </c>
      <c r="W251" s="8">
        <f t="shared" si="28"/>
        <v>-1.4233962228372459</v>
      </c>
      <c r="X251" s="8">
        <f t="shared" si="29"/>
        <v>-0.67265503640678981</v>
      </c>
      <c r="Y251" s="8">
        <v>-2.0012738610817298</v>
      </c>
      <c r="Z251" s="11"/>
      <c r="AA251" s="11"/>
      <c r="AB251" s="10"/>
      <c r="AC251" s="10"/>
      <c r="AD251" s="8"/>
      <c r="AE251" s="8"/>
      <c r="AF251" s="8"/>
      <c r="AQ251" s="1">
        <v>14</v>
      </c>
    </row>
    <row r="252" spans="15:43">
      <c r="O252" s="9">
        <v>15790</v>
      </c>
      <c r="P252" s="8">
        <v>-1.9241963280286569</v>
      </c>
      <c r="R252" s="8">
        <f t="shared" si="23"/>
        <v>1249.3359580198073</v>
      </c>
      <c r="S252" s="8">
        <f t="shared" si="24"/>
        <v>794.12978945842258</v>
      </c>
      <c r="T252" s="11">
        <f t="shared" si="25"/>
        <v>0.81061054056418846</v>
      </c>
      <c r="U252" s="8">
        <f t="shared" si="27"/>
        <v>-1.8237550664362185</v>
      </c>
      <c r="V252" s="8">
        <f t="shared" si="26"/>
        <v>32.441733364538898</v>
      </c>
      <c r="W252" s="8">
        <f t="shared" si="28"/>
        <v>-1.542099402453688</v>
      </c>
      <c r="X252" s="8">
        <f t="shared" si="29"/>
        <v>-0.38209692557496888</v>
      </c>
      <c r="Y252" s="8">
        <v>-1.8799157935066018</v>
      </c>
      <c r="Z252" s="11"/>
      <c r="AA252" s="11"/>
      <c r="AB252" s="10"/>
      <c r="AC252" s="10"/>
      <c r="AD252" s="8"/>
      <c r="AE252" s="8"/>
      <c r="AF252" s="8"/>
      <c r="AQ252" s="1">
        <v>14.8</v>
      </c>
    </row>
    <row r="253" spans="15:43">
      <c r="O253" s="9">
        <v>16222</v>
      </c>
      <c r="P253" s="8">
        <v>-2.162515252884134</v>
      </c>
      <c r="R253" s="8">
        <f t="shared" si="23"/>
        <v>1244.8896960409941</v>
      </c>
      <c r="S253" s="8">
        <f t="shared" si="24"/>
        <v>765.942230906757</v>
      </c>
      <c r="T253" s="11">
        <f t="shared" si="25"/>
        <v>0.82099052777875048</v>
      </c>
      <c r="U253" s="8">
        <f t="shared" si="27"/>
        <v>-1.7132370709400799</v>
      </c>
      <c r="V253" s="8">
        <f t="shared" si="26"/>
        <v>31.602703694965314</v>
      </c>
      <c r="W253" s="8">
        <f t="shared" si="28"/>
        <v>-1.6526173979498266</v>
      </c>
      <c r="X253" s="8">
        <f t="shared" si="29"/>
        <v>-0.50989785493430739</v>
      </c>
      <c r="Y253" s="8">
        <v>-1.7668402409454518</v>
      </c>
      <c r="Z253" s="11"/>
      <c r="AA253" s="11"/>
      <c r="AB253" s="10"/>
      <c r="AC253" s="10"/>
      <c r="AD253" s="8"/>
      <c r="AE253" s="8"/>
      <c r="AF253" s="8"/>
      <c r="AQ253" s="1">
        <v>15</v>
      </c>
    </row>
    <row r="254" spans="15:43">
      <c r="O254" s="9">
        <v>16666</v>
      </c>
      <c r="P254" s="8">
        <v>-2.0348017145061448</v>
      </c>
      <c r="R254" s="8">
        <f t="shared" si="23"/>
        <v>1240.9137896468087</v>
      </c>
      <c r="S254" s="8">
        <f t="shared" si="24"/>
        <v>739.12559506085381</v>
      </c>
      <c r="T254" s="11">
        <f t="shared" si="25"/>
        <v>0.83081822598899657</v>
      </c>
      <c r="U254" s="8">
        <f t="shared" si="27"/>
        <v>-1.6098796948421485</v>
      </c>
      <c r="V254" s="8">
        <f t="shared" si="26"/>
        <v>30.779300622966812</v>
      </c>
      <c r="W254" s="8">
        <f t="shared" si="28"/>
        <v>-1.755974774047758</v>
      </c>
      <c r="X254" s="8">
        <f t="shared" si="29"/>
        <v>-0.27882694045838674</v>
      </c>
      <c r="Y254" s="8">
        <v>-1.6610128899788426</v>
      </c>
      <c r="Z254" s="11"/>
      <c r="AA254" s="11"/>
      <c r="AB254" s="10"/>
      <c r="AC254" s="10"/>
      <c r="AD254" s="8"/>
      <c r="AE254" s="8"/>
      <c r="AF254" s="8"/>
      <c r="AQ254" s="1">
        <v>16</v>
      </c>
    </row>
    <row r="255" spans="15:43">
      <c r="O255" s="9">
        <v>17122</v>
      </c>
      <c r="P255" s="8">
        <v>-2.3669153670279854</v>
      </c>
      <c r="R255" s="8">
        <f t="shared" si="23"/>
        <v>1237.353469654933</v>
      </c>
      <c r="S255" s="8">
        <f t="shared" si="24"/>
        <v>713.60271591217895</v>
      </c>
      <c r="T255" s="11">
        <f t="shared" si="25"/>
        <v>0.84011195319129484</v>
      </c>
      <c r="U255" s="8">
        <f t="shared" si="27"/>
        <v>-1.5132567212986414</v>
      </c>
      <c r="V255" s="8">
        <f t="shared" si="26"/>
        <v>29.97277753876384</v>
      </c>
      <c r="W255" s="8">
        <f t="shared" si="28"/>
        <v>-1.8525977475912652</v>
      </c>
      <c r="X255" s="8">
        <f t="shared" si="29"/>
        <v>-0.51431761943672027</v>
      </c>
      <c r="Y255" s="8">
        <v>-1.5620097544296603</v>
      </c>
      <c r="Z255" s="11"/>
      <c r="AA255" s="11"/>
      <c r="AB255" s="10"/>
      <c r="AC255" s="10"/>
      <c r="AD255" s="8"/>
      <c r="AE255" s="8"/>
      <c r="AF255" s="8"/>
      <c r="AQ255" s="1">
        <v>16.5</v>
      </c>
    </row>
    <row r="256" spans="15:43">
      <c r="O256" s="9">
        <v>17592</v>
      </c>
      <c r="P256" s="8">
        <v>-2.3192552985053254</v>
      </c>
      <c r="R256" s="8">
        <f t="shared" si="23"/>
        <v>1234.1478806562943</v>
      </c>
      <c r="S256" s="8">
        <f t="shared" si="24"/>
        <v>689.20013049882618</v>
      </c>
      <c r="T256" s="11">
        <f t="shared" si="25"/>
        <v>0.84892769199739615</v>
      </c>
      <c r="U256" s="8">
        <f t="shared" si="27"/>
        <v>-1.4225859902652345</v>
      </c>
      <c r="V256" s="8">
        <f t="shared" si="26"/>
        <v>29.180829574811661</v>
      </c>
      <c r="W256" s="8">
        <f t="shared" si="28"/>
        <v>-1.9432684786246721</v>
      </c>
      <c r="X256" s="8">
        <f t="shared" si="29"/>
        <v>-0.3759868198806533</v>
      </c>
      <c r="Y256" s="8">
        <v>-1.4690405423303032</v>
      </c>
      <c r="Z256" s="11"/>
      <c r="AA256" s="11"/>
      <c r="AB256" s="10"/>
      <c r="AC256" s="10"/>
      <c r="AD256" s="8"/>
      <c r="AE256" s="8"/>
      <c r="AF256" s="8"/>
      <c r="AQ256" s="1">
        <v>17</v>
      </c>
    </row>
    <row r="257" spans="15:43">
      <c r="O257" s="9">
        <v>18074</v>
      </c>
      <c r="P257" s="8">
        <v>-2.6585901632489737</v>
      </c>
      <c r="R257" s="8">
        <f t="shared" si="23"/>
        <v>1231.270694283766</v>
      </c>
      <c r="S257" s="8">
        <f t="shared" si="24"/>
        <v>665.96248102990762</v>
      </c>
      <c r="T257" s="11">
        <f t="shared" si="25"/>
        <v>0.857244869066632</v>
      </c>
      <c r="U257" s="8">
        <f t="shared" si="27"/>
        <v>-1.3379021124252506</v>
      </c>
      <c r="V257" s="8">
        <f t="shared" si="26"/>
        <v>28.407809357799788</v>
      </c>
      <c r="W257" s="8">
        <f t="shared" si="28"/>
        <v>-2.027952356464656</v>
      </c>
      <c r="X257" s="8">
        <f t="shared" si="29"/>
        <v>-0.63063780678431769</v>
      </c>
      <c r="Y257" s="8">
        <v>-1.3821510772311503</v>
      </c>
      <c r="Z257" s="11"/>
      <c r="AA257" s="11"/>
      <c r="AB257" s="10"/>
      <c r="AC257" s="10"/>
      <c r="AD257" s="8"/>
      <c r="AE257" s="8"/>
      <c r="AF257" s="8"/>
      <c r="AQ257" s="1">
        <v>17</v>
      </c>
    </row>
    <row r="258" spans="15:43">
      <c r="O258" s="9">
        <v>18568</v>
      </c>
      <c r="P258" s="8">
        <v>-2.5209706314324336</v>
      </c>
      <c r="R258" s="8">
        <f t="shared" si="23"/>
        <v>1228.6841762338772</v>
      </c>
      <c r="S258" s="8">
        <f t="shared" si="24"/>
        <v>643.8222389316976</v>
      </c>
      <c r="T258" s="11">
        <f t="shared" si="25"/>
        <v>0.86508606078462813</v>
      </c>
      <c r="U258" s="8">
        <f t="shared" si="27"/>
        <v>-1.2588137151037526</v>
      </c>
      <c r="V258" s="8">
        <f t="shared" si="26"/>
        <v>27.654235928410955</v>
      </c>
      <c r="W258" s="8">
        <f t="shared" si="28"/>
        <v>-2.107040753786154</v>
      </c>
      <c r="X258" s="8">
        <f t="shared" si="29"/>
        <v>-0.41392987764627964</v>
      </c>
      <c r="Y258" s="8">
        <v>-1.3009497048732566</v>
      </c>
      <c r="Z258" s="11"/>
      <c r="AA258" s="11"/>
      <c r="AB258" s="10"/>
      <c r="AC258" s="10"/>
      <c r="AD258" s="8"/>
      <c r="AE258" s="8"/>
      <c r="AF258" s="8"/>
      <c r="AQ258" s="1">
        <v>17</v>
      </c>
    </row>
    <row r="259" spans="15:43">
      <c r="O259" s="9">
        <v>19076</v>
      </c>
      <c r="P259" s="8">
        <v>-2.5223824918227962</v>
      </c>
      <c r="R259" s="8">
        <f t="shared" si="23"/>
        <v>1226.3466027624074</v>
      </c>
      <c r="S259" s="8">
        <f t="shared" si="24"/>
        <v>622.63538914249852</v>
      </c>
      <c r="T259" s="11">
        <f t="shared" si="25"/>
        <v>0.87250213728556392</v>
      </c>
      <c r="U259" s="8">
        <f t="shared" si="27"/>
        <v>-1.1846700103512422</v>
      </c>
      <c r="V259" s="8">
        <f t="shared" si="26"/>
        <v>26.917618933457106</v>
      </c>
      <c r="W259" s="8">
        <f t="shared" si="28"/>
        <v>-2.1811844585386644</v>
      </c>
      <c r="X259" s="8">
        <f t="shared" si="29"/>
        <v>-0.34119803328413179</v>
      </c>
      <c r="Y259" s="8">
        <v>-1.2247770223062675</v>
      </c>
      <c r="Z259" s="11"/>
      <c r="AA259" s="11"/>
      <c r="AB259" s="10"/>
      <c r="AC259" s="10"/>
      <c r="AD259" s="8"/>
      <c r="AE259" s="8"/>
      <c r="AF259" s="8"/>
      <c r="AQ259" s="1">
        <v>17</v>
      </c>
    </row>
    <row r="260" spans="15:43">
      <c r="O260" s="9">
        <v>19598</v>
      </c>
      <c r="P260" s="8">
        <v>-2.3267043493984971</v>
      </c>
      <c r="R260" s="8">
        <f t="shared" si="23"/>
        <v>1224.2320043355107</v>
      </c>
      <c r="S260" s="8">
        <f t="shared" si="24"/>
        <v>602.35870029799423</v>
      </c>
      <c r="T260" s="11">
        <f t="shared" si="25"/>
        <v>0.87950921342846555</v>
      </c>
      <c r="U260" s="8">
        <f t="shared" si="27"/>
        <v>-1.1151921333360018</v>
      </c>
      <c r="V260" s="8">
        <f t="shared" si="26"/>
        <v>26.198563415908968</v>
      </c>
      <c r="W260" s="8">
        <f t="shared" si="28"/>
        <v>-2.2506623355539048</v>
      </c>
      <c r="X260" s="8">
        <f t="shared" si="29"/>
        <v>-7.6042013844592304E-2</v>
      </c>
      <c r="Y260" s="8">
        <v>-1.153354303836589</v>
      </c>
      <c r="Z260" s="11"/>
      <c r="AA260" s="11"/>
      <c r="AB260" s="10"/>
      <c r="AC260" s="10"/>
      <c r="AD260" s="8"/>
      <c r="AE260" s="8"/>
      <c r="AF260" s="8"/>
      <c r="AQ260" s="1">
        <v>16.5</v>
      </c>
    </row>
    <row r="261" spans="15:43">
      <c r="O261" s="9">
        <v>20000</v>
      </c>
      <c r="P261" s="8">
        <v>-2.5558900154783402</v>
      </c>
      <c r="R261" s="8">
        <f t="shared" si="23"/>
        <v>1222.7737684427534</v>
      </c>
      <c r="S261" s="8">
        <f t="shared" si="24"/>
        <v>587.67636582331602</v>
      </c>
      <c r="T261" s="11">
        <f t="shared" ref="T261" si="30">$E$4/(R261^2+S261^2)^0.5</f>
        <v>0.88452214476250335</v>
      </c>
      <c r="U261" s="8">
        <f t="shared" si="27"/>
        <v>-1.065825793745014</v>
      </c>
      <c r="V261" s="8">
        <f t="shared" si="26"/>
        <v>25.669369214626236</v>
      </c>
      <c r="W261" s="8">
        <f t="shared" si="28"/>
        <v>-2.3000286751448926</v>
      </c>
      <c r="X261" s="8">
        <f t="shared" si="29"/>
        <v>-0.25586134033344754</v>
      </c>
      <c r="Y261" s="8">
        <v>-1.1025798044662041</v>
      </c>
      <c r="Z261" s="11"/>
      <c r="AA261" s="11"/>
      <c r="AB261" s="10"/>
      <c r="AC261" s="10"/>
      <c r="AD261" s="8"/>
      <c r="AE261" s="8"/>
      <c r="AF261" s="8"/>
      <c r="AQ261" s="1">
        <v>15</v>
      </c>
    </row>
    <row r="263" spans="15:43">
      <c r="R263" s="8"/>
      <c r="S263" s="8"/>
      <c r="T263" s="11"/>
      <c r="U263" s="8"/>
      <c r="V263" s="8"/>
      <c r="W263" s="8"/>
      <c r="X263" s="8"/>
    </row>
    <row r="264" spans="15:43">
      <c r="R264" s="8"/>
      <c r="S264" s="8"/>
      <c r="T264" s="11"/>
      <c r="U264" s="8"/>
    </row>
    <row r="265" spans="15:43">
      <c r="R265" s="8"/>
      <c r="S265" s="8"/>
      <c r="T265" s="11"/>
      <c r="U265" s="8"/>
    </row>
    <row r="336" spans="14:17">
      <c r="N336" s="10"/>
      <c r="O336" s="10"/>
      <c r="P336" s="10"/>
      <c r="Q336" s="10"/>
    </row>
  </sheetData>
  <sortState ref="AE5:AH261">
    <sortCondition ref="AE5"/>
  </sortState>
  <dataConsolidate/>
  <dataValidations count="3">
    <dataValidation type="list" allowBlank="1" showInputMessage="1" showErrorMessage="1" sqref="B9:B10 B4:B5">
      <formula1>$AI$2:$AI$6</formula1>
    </dataValidation>
    <dataValidation type="list" allowBlank="1" showInputMessage="1" showErrorMessage="1" sqref="B7">
      <formula1>$AK$2:$AK$6</formula1>
    </dataValidation>
    <dataValidation type="list" allowBlank="1" showInputMessage="1" showErrorMessage="1" sqref="B6">
      <formula1>$AJ$2:$AJ$6</formula1>
    </dataValidation>
  </dataValidation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B27"/>
  <sheetViews>
    <sheetView workbookViewId="0">
      <selection activeCell="B11" sqref="B11"/>
    </sheetView>
  </sheetViews>
  <sheetFormatPr baseColWidth="10" defaultRowHeight="12.75"/>
  <cols>
    <col min="1" max="1" width="4.140625" style="17" customWidth="1"/>
    <col min="2" max="16384" width="11.42578125" style="15"/>
  </cols>
  <sheetData>
    <row r="4" spans="1:2">
      <c r="A4" s="17" t="s">
        <v>46</v>
      </c>
      <c r="B4" s="15" t="s">
        <v>50</v>
      </c>
    </row>
    <row r="5" spans="1:2">
      <c r="A5" s="17" t="s">
        <v>47</v>
      </c>
      <c r="B5" s="15" t="s">
        <v>51</v>
      </c>
    </row>
    <row r="6" spans="1:2">
      <c r="A6" s="17" t="s">
        <v>48</v>
      </c>
      <c r="B6" s="15" t="s">
        <v>52</v>
      </c>
    </row>
    <row r="7" spans="1:2">
      <c r="A7" s="17" t="s">
        <v>49</v>
      </c>
      <c r="B7" s="15" t="s">
        <v>57</v>
      </c>
    </row>
    <row r="8" spans="1:2">
      <c r="B8" s="16" t="s">
        <v>75</v>
      </c>
    </row>
    <row r="9" spans="1:2">
      <c r="B9" s="16" t="s">
        <v>53</v>
      </c>
    </row>
    <row r="10" spans="1:2">
      <c r="B10" s="16" t="s">
        <v>76</v>
      </c>
    </row>
    <row r="11" spans="1:2">
      <c r="B11" s="16" t="s">
        <v>54</v>
      </c>
    </row>
    <row r="12" spans="1:2">
      <c r="B12" s="16" t="s">
        <v>55</v>
      </c>
    </row>
    <row r="13" spans="1:2">
      <c r="B13" s="16" t="s">
        <v>56</v>
      </c>
    </row>
    <row r="14" spans="1:2">
      <c r="A14" s="17" t="s">
        <v>58</v>
      </c>
      <c r="B14" s="15" t="s">
        <v>59</v>
      </c>
    </row>
    <row r="15" spans="1:2">
      <c r="A15" s="17" t="s">
        <v>60</v>
      </c>
      <c r="B15" s="15" t="s">
        <v>62</v>
      </c>
    </row>
    <row r="16" spans="1:2">
      <c r="B16" s="18" t="s">
        <v>61</v>
      </c>
    </row>
    <row r="17" spans="1:2">
      <c r="B17" s="15" t="s">
        <v>69</v>
      </c>
    </row>
    <row r="18" spans="1:2">
      <c r="B18" s="15" t="s">
        <v>63</v>
      </c>
    </row>
    <row r="19" spans="1:2">
      <c r="B19" s="15" t="s">
        <v>64</v>
      </c>
    </row>
    <row r="20" spans="1:2">
      <c r="B20" s="15" t="s">
        <v>65</v>
      </c>
    </row>
    <row r="21" spans="1:2">
      <c r="A21" s="17" t="s">
        <v>66</v>
      </c>
      <c r="B21" s="15" t="s">
        <v>67</v>
      </c>
    </row>
    <row r="22" spans="1:2">
      <c r="B22" s="15" t="s">
        <v>68</v>
      </c>
    </row>
    <row r="23" spans="1:2">
      <c r="B23" s="15" t="s">
        <v>70</v>
      </c>
    </row>
    <row r="24" spans="1:2">
      <c r="B24" s="15" t="s">
        <v>71</v>
      </c>
    </row>
    <row r="25" spans="1:2">
      <c r="B25" s="15" t="s">
        <v>72</v>
      </c>
    </row>
    <row r="26" spans="1:2">
      <c r="B26" s="15" t="s">
        <v>73</v>
      </c>
    </row>
    <row r="27" spans="1:2">
      <c r="B27" s="15" t="s">
        <v>74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Berechnung</vt:lpstr>
      <vt:lpstr>Anleitung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WH</dc:creator>
  <cp:lastModifiedBy>WH</cp:lastModifiedBy>
  <dcterms:created xsi:type="dcterms:W3CDTF">2021-02-18T16:14:22Z</dcterms:created>
  <dcterms:modified xsi:type="dcterms:W3CDTF">2021-03-06T16:13:45Z</dcterms:modified>
</cp:coreProperties>
</file>